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https://governoit-my.sharepoint.com/personal/ma_sansone_governo_it/Documents/Documenti/"/>
    </mc:Choice>
  </mc:AlternateContent>
  <xr:revisionPtr revIDLastSave="1" documentId="13_ncr:1_{BDE7CFC0-E972-47F1-AC5D-562C87B89525}" xr6:coauthVersionLast="47" xr6:coauthVersionMax="47" xr10:uidLastSave="{C6CE7CC2-4386-47FF-BDFD-88317F02839D}"/>
  <bookViews>
    <workbookView xWindow="-110" yWindow="-110" windowWidth="19420" windowHeight="11500" activeTab="1" xr2:uid="{00000000-000D-0000-FFFF-FFFF00000000}"/>
  </bookViews>
  <sheets>
    <sheet name="Scheda progettuale" sheetId="3" r:id="rId1"/>
    <sheet name="Interventi - Dispositivi" sheetId="1" r:id="rId2"/>
  </sheets>
  <definedNames>
    <definedName name="_xlnm.Print_Area" localSheetId="1">'Interventi - Dispositivi'!$A$8:$L$56</definedName>
    <definedName name="no">#REF!</definedName>
    <definedName name="Prova">#REF!</definedName>
    <definedName name="si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3" i="1" l="1" a="1"/>
  <c r="N53" i="1" s="1"/>
  <c r="M53" i="1" s="1" a="1"/>
  <c r="M53" i="1" s="1"/>
  <c r="N52" i="1" a="1"/>
  <c r="N52" i="1" s="1"/>
  <c r="M52" i="1" s="1" a="1"/>
  <c r="M52" i="1" s="1"/>
  <c r="N49" i="1" a="1"/>
  <c r="N49" i="1" s="1"/>
  <c r="M49" i="1" s="1" a="1"/>
  <c r="M49" i="1" s="1"/>
  <c r="N48" i="1" a="1"/>
  <c r="N48" i="1" s="1"/>
  <c r="M48" i="1" s="1" a="1"/>
  <c r="M48" i="1" s="1"/>
  <c r="N47" i="1" a="1"/>
  <c r="N47" i="1" s="1"/>
  <c r="M47" i="1" s="1" a="1"/>
  <c r="M47" i="1" s="1"/>
  <c r="N51" i="1" a="1"/>
  <c r="N51" i="1" s="1"/>
  <c r="M51" i="1" s="1" a="1"/>
  <c r="M51" i="1" s="1"/>
  <c r="N33" i="1" a="1"/>
  <c r="N33" i="1" s="1"/>
  <c r="M33" i="1" s="1" a="1"/>
  <c r="M33" i="1" s="1"/>
  <c r="N32" i="1" a="1"/>
  <c r="N32" i="1" s="1"/>
  <c r="M32" i="1" s="1" a="1"/>
  <c r="M32" i="1" s="1"/>
  <c r="N37" i="1" a="1"/>
  <c r="N37" i="1" s="1"/>
  <c r="M37" i="1" s="1" a="1"/>
  <c r="M37" i="1" s="1"/>
  <c r="N38" i="1" a="1"/>
  <c r="N38" i="1" s="1"/>
  <c r="M38" i="1" s="1" a="1"/>
  <c r="M38" i="1" s="1"/>
  <c r="L51" i="1"/>
  <c r="N54" i="1" a="1"/>
  <c r="N54" i="1" s="1"/>
  <c r="M54" i="1" s="1" a="1"/>
  <c r="M54" i="1" s="1"/>
  <c r="N50" i="1" a="1"/>
  <c r="N50" i="1" s="1"/>
  <c r="M50" i="1" s="1" a="1"/>
  <c r="M50" i="1" s="1"/>
  <c r="N46" i="1" a="1"/>
  <c r="N46" i="1" s="1"/>
  <c r="M46" i="1" s="1" a="1"/>
  <c r="M46" i="1" s="1"/>
  <c r="N45" i="1" a="1"/>
  <c r="N45" i="1" s="1"/>
  <c r="M45" i="1" s="1" a="1"/>
  <c r="M45" i="1" s="1"/>
  <c r="N44" i="1" a="1"/>
  <c r="N44" i="1" s="1"/>
  <c r="M44" i="1" s="1" a="1"/>
  <c r="M44" i="1" s="1"/>
  <c r="N43" i="1" a="1"/>
  <c r="N43" i="1" s="1"/>
  <c r="M43" i="1" s="1" a="1"/>
  <c r="M43" i="1" s="1"/>
  <c r="N42" i="1" a="1"/>
  <c r="N42" i="1" s="1"/>
  <c r="M42" i="1" s="1" a="1"/>
  <c r="M42" i="1" s="1"/>
  <c r="N41" i="1" a="1"/>
  <c r="N41" i="1" s="1"/>
  <c r="M41" i="1" s="1" a="1"/>
  <c r="M41" i="1" s="1"/>
  <c r="N40" i="1" a="1"/>
  <c r="N40" i="1" s="1"/>
  <c r="M40" i="1" s="1" a="1"/>
  <c r="M40" i="1" s="1"/>
  <c r="N39" i="1" a="1"/>
  <c r="N39" i="1" s="1"/>
  <c r="M39" i="1" s="1" a="1"/>
  <c r="M39" i="1" s="1"/>
  <c r="N36" i="1" a="1"/>
  <c r="N36" i="1" s="1"/>
  <c r="M36" i="1" s="1" a="1"/>
  <c r="M36" i="1" s="1"/>
  <c r="N35" i="1" a="1"/>
  <c r="N35" i="1" s="1"/>
  <c r="M35" i="1" s="1" a="1"/>
  <c r="M35" i="1" s="1"/>
  <c r="N34" i="1" a="1"/>
  <c r="N34" i="1" s="1"/>
  <c r="M34" i="1" s="1" a="1"/>
  <c r="M34" i="1" s="1"/>
  <c r="N28" i="1" a="1"/>
  <c r="N28" i="1" s="1"/>
  <c r="M28" i="1" s="1" a="1"/>
  <c r="M28" i="1" s="1"/>
  <c r="N27" i="1" a="1"/>
  <c r="N27" i="1" s="1"/>
  <c r="M27" i="1" s="1" a="1"/>
  <c r="M27" i="1" s="1"/>
  <c r="N26" i="1" a="1"/>
  <c r="N26" i="1" s="1"/>
  <c r="M26" i="1" s="1" a="1"/>
  <c r="M26" i="1" s="1"/>
  <c r="N25" i="1" a="1"/>
  <c r="N25" i="1" s="1"/>
  <c r="M25" i="1" s="1" a="1"/>
  <c r="M25" i="1" s="1"/>
  <c r="N24" i="1" a="1"/>
  <c r="N24" i="1" s="1"/>
  <c r="M24" i="1" s="1" a="1"/>
  <c r="M24" i="1" s="1"/>
  <c r="N20" i="1" a="1"/>
  <c r="N20" i="1" s="1"/>
  <c r="M20" i="1" s="1" a="1"/>
  <c r="M20" i="1" s="1"/>
  <c r="N19" i="1" a="1"/>
  <c r="N19" i="1" s="1"/>
  <c r="M19" i="1" s="1" a="1"/>
  <c r="M19" i="1" s="1"/>
  <c r="N18" i="1" a="1"/>
  <c r="N18" i="1" s="1"/>
  <c r="M18" i="1" s="1" a="1"/>
  <c r="M18" i="1" s="1"/>
  <c r="N17" i="1" a="1"/>
  <c r="N17" i="1" s="1"/>
  <c r="M17" i="1" s="1" a="1"/>
  <c r="M17" i="1" s="1"/>
  <c r="N16" i="1" a="1"/>
  <c r="N16" i="1" s="1"/>
  <c r="M16" i="1" s="1" a="1"/>
  <c r="M16" i="1" s="1"/>
  <c r="N15" i="1" a="1"/>
  <c r="N15" i="1" s="1"/>
  <c r="M15" i="1" s="1" a="1"/>
  <c r="M15" i="1" s="1"/>
  <c r="N14" i="1" a="1"/>
  <c r="N14" i="1" s="1"/>
  <c r="M14" i="1" s="1" a="1"/>
  <c r="M14" i="1" s="1"/>
  <c r="N13" i="1" a="1"/>
  <c r="N13" i="1" s="1"/>
  <c r="M13" i="1" s="1" a="1"/>
  <c r="M13" i="1" s="1"/>
  <c r="N12" i="1" a="1"/>
  <c r="N12" i="1" s="1"/>
  <c r="M12" i="1" s="1" a="1"/>
  <c r="M12" i="1" s="1"/>
  <c r="N11" i="1" a="1"/>
  <c r="N11" i="1" s="1"/>
  <c r="M11" i="1" s="1" a="1"/>
  <c r="M11" i="1" s="1"/>
  <c r="L18" i="1"/>
  <c r="G1" i="1"/>
  <c r="K33" i="1" l="1"/>
  <c r="L33" i="1"/>
  <c r="K34" i="1"/>
  <c r="L34" i="1"/>
  <c r="K35" i="1"/>
  <c r="L35" i="1"/>
  <c r="K36" i="1"/>
  <c r="L36" i="1"/>
  <c r="K37" i="1"/>
  <c r="L37" i="1"/>
  <c r="K38" i="1"/>
  <c r="L38" i="1"/>
  <c r="K39" i="1"/>
  <c r="L39" i="1"/>
  <c r="K40" i="1"/>
  <c r="L40" i="1"/>
  <c r="K41" i="1"/>
  <c r="L41" i="1"/>
  <c r="K42" i="1"/>
  <c r="L42" i="1"/>
  <c r="K43" i="1"/>
  <c r="L43" i="1"/>
  <c r="K44" i="1"/>
  <c r="L44" i="1"/>
  <c r="K45" i="1"/>
  <c r="L45" i="1"/>
  <c r="K46" i="1"/>
  <c r="L46" i="1"/>
  <c r="K47" i="1"/>
  <c r="L47" i="1"/>
  <c r="K48" i="1"/>
  <c r="L48" i="1"/>
  <c r="K49" i="1"/>
  <c r="L49" i="1"/>
  <c r="K50" i="1"/>
  <c r="L50" i="1"/>
  <c r="K51" i="1"/>
  <c r="K52" i="1"/>
  <c r="L52" i="1"/>
  <c r="K53" i="1"/>
  <c r="L53" i="1"/>
  <c r="K54" i="1"/>
  <c r="L54" i="1"/>
  <c r="L32" i="1"/>
  <c r="K32" i="1"/>
  <c r="K25" i="1"/>
  <c r="L25" i="1"/>
  <c r="K26" i="1"/>
  <c r="L26" i="1"/>
  <c r="K27" i="1"/>
  <c r="L27" i="1"/>
  <c r="K28" i="1"/>
  <c r="L28" i="1"/>
  <c r="L24" i="1"/>
  <c r="K24" i="1"/>
  <c r="K12" i="1"/>
  <c r="L12" i="1"/>
  <c r="K13" i="1"/>
  <c r="L13" i="1"/>
  <c r="K14" i="1"/>
  <c r="L14" i="1"/>
  <c r="K15" i="1"/>
  <c r="L15" i="1"/>
  <c r="K16" i="1"/>
  <c r="L16" i="1"/>
  <c r="K17" i="1"/>
  <c r="L17" i="1"/>
  <c r="K18" i="1"/>
  <c r="K19" i="1"/>
  <c r="L19" i="1"/>
  <c r="K20" i="1"/>
  <c r="L20" i="1"/>
  <c r="L29" i="1" l="1"/>
  <c r="K55" i="1"/>
  <c r="B39" i="3" s="1"/>
  <c r="L55" i="1"/>
  <c r="K29" i="1"/>
  <c r="B35" i="3" s="1"/>
  <c r="L11" i="1" l="1"/>
  <c r="L21" i="1" s="1"/>
  <c r="K11" i="1"/>
  <c r="K21" i="1" s="1"/>
  <c r="C45" i="3" a="1"/>
  <c r="C45" i="3" s="1"/>
  <c r="L56" i="1" l="1"/>
  <c r="G3" i="1" s="1"/>
  <c r="C43" i="3" s="1"/>
  <c r="K56" i="1"/>
  <c r="G2" i="1" s="1"/>
  <c r="B31" i="3"/>
  <c r="G4" i="1" l="1"/>
  <c r="H4" i="1" s="1" a="1"/>
  <c r="H4" i="1" s="1"/>
  <c r="H3" i="1" a="1"/>
  <c r="H3" i="1" s="1"/>
  <c r="H2" i="1" a="1"/>
  <c r="H2" i="1" s="1"/>
  <c r="B43" i="3"/>
  <c r="B42" i="3" s="1"/>
  <c r="D43" i="3" l="1"/>
  <c r="D42" i="3" s="1"/>
  <c r="C42" i="3"/>
  <c r="C39" i="3" s="1"/>
  <c r="C31" i="3" l="1"/>
  <c r="C3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<sst xmlns="http://schemas.openxmlformats.org/spreadsheetml/2006/main" count="345" uniqueCount="190">
  <si>
    <t>Allegato 3</t>
  </si>
  <si>
    <t>Avviso pubblico per la concessione di risorse destinate al consolidamento delle farmacie rurali da finanziare nell'ambito del PNRR, Missione n. 5 "Inclusione e Coesione" - Componente 3: "Interventi speciali per la coesione territoriale" - Investimento 2: Strutture sanitarie di prossimità territoriale - finanziato dall'Unione Europea - Next Generation EU</t>
  </si>
  <si>
    <t>SCHEDA PROGETTUALE DI RIEPILOGO</t>
  </si>
  <si>
    <t>Da stampare, firmare e allegare alla domanda</t>
  </si>
  <si>
    <t>Ragione sociale</t>
  </si>
  <si>
    <t>Codice Fiscale</t>
  </si>
  <si>
    <t>Partita Iva</t>
  </si>
  <si>
    <t>Codice di Tracciabilità Univoco**</t>
  </si>
  <si>
    <t>**Inserire il Codice di Traccciabilità Univoco assegnato alla Farmacia dal Ministero della Salute</t>
  </si>
  <si>
    <t>Ubicazione Farmacia</t>
  </si>
  <si>
    <t xml:space="preserve">Regione: </t>
  </si>
  <si>
    <t xml:space="preserve">Provincia: </t>
  </si>
  <si>
    <t xml:space="preserve">Comune: </t>
  </si>
  <si>
    <t>Frazione***:</t>
  </si>
  <si>
    <t>Indirizzo:</t>
  </si>
  <si>
    <t>*** da indicare se la farmacia è ubicata all’interno di frazione o centro abitato con popolazione inferiore ai 5.000 abitanti, ricadenti all’interno di Comuni con popolazione superiore ai 5.000 abitanti</t>
  </si>
  <si>
    <t xml:space="preserve">Ambito/i da realizzare </t>
  </si>
  <si>
    <t>Primo Ambito</t>
  </si>
  <si>
    <t>Secondo Ambito</t>
  </si>
  <si>
    <t>Terzo Ambito</t>
  </si>
  <si>
    <t>Riepilogo degli  importi relativi agli interventi/dispositivi per cui si chiede il contributo</t>
  </si>
  <si>
    <t>Ambito A: Dispensazione del Farmaco</t>
  </si>
  <si>
    <t>Costo standard totale</t>
  </si>
  <si>
    <t>Contributo PNRR richiesto</t>
  </si>
  <si>
    <t>Totale Primo Ambito</t>
  </si>
  <si>
    <t>Ambito B: Presa in carico del paziente cronico</t>
  </si>
  <si>
    <t>Totale Secondo Ambito</t>
  </si>
  <si>
    <t>Ambito C: Prestazione servizi 1° e 2° livello</t>
  </si>
  <si>
    <t>Totale Terzo Ambito</t>
  </si>
  <si>
    <t>RIEPILOGO IMPORTO PROGETTO</t>
  </si>
  <si>
    <t>IMPORTO TOTALE PROGETTO</t>
  </si>
  <si>
    <t>FINANZIAMENTO PNRR TOTALE RICHIESTO (MAX 66,67%)</t>
  </si>
  <si>
    <t>COFINANZIAMENTO PRIVATO (MIN 33,33%)</t>
  </si>
  <si>
    <t>TOTALE AMBITI A+B+C</t>
  </si>
  <si>
    <t>Luogo, data</t>
  </si>
  <si>
    <t>FIRMA DEL LEGALE RAPPRESENTANTE</t>
  </si>
  <si>
    <t>Codice Progetto</t>
  </si>
  <si>
    <t>CONTRIBUTO TOTALE RICHIESTO (MAX 66,67%)</t>
  </si>
  <si>
    <t>COFINANZIAMENTO (MIN 33,33%)</t>
  </si>
  <si>
    <t>ID</t>
  </si>
  <si>
    <t>TIPOLOGIA INTERVENTI/DISPOSITIVI</t>
  </si>
  <si>
    <t>FINALITA'</t>
  </si>
  <si>
    <t>Selezionare la voce per cui si richiede il finanziamento (SI/NO)</t>
  </si>
  <si>
    <t>Requisito/dotazione già in possesso</t>
  </si>
  <si>
    <t>COSTO STANDARD UNITARIO</t>
  </si>
  <si>
    <t>Quota ammissibile unitaria</t>
  </si>
  <si>
    <t>Condizionalità</t>
  </si>
  <si>
    <t>Quantità MAX</t>
  </si>
  <si>
    <t>Quantità richiesta</t>
  </si>
  <si>
    <t>COSTO STANDARD TOTALE</t>
  </si>
  <si>
    <t>Quota ammissibile TOTALE</t>
  </si>
  <si>
    <t>Controllo Compilazione</t>
  </si>
  <si>
    <t>Controllo Condizionalità</t>
  </si>
  <si>
    <t>Allegato 1 Elenco Interventi/Dispositivi finanziabili</t>
  </si>
  <si>
    <t>A</t>
  </si>
  <si>
    <r>
      <t xml:space="preserve">PRIMO AMBITO: DISPENSAZIONE DEL FARMACO
</t>
    </r>
    <r>
      <rPr>
        <sz val="12"/>
        <color theme="0"/>
        <rFont val="Calibri"/>
        <family val="2"/>
        <scheme val="minor"/>
      </rPr>
      <t>REQUISITO PNRR: (iii) erogazione farmaci che il paziente è ora costretto a ritirare in ospedale</t>
    </r>
  </si>
  <si>
    <t>Requisito/dotazione già in possesso (SI/NO)</t>
  </si>
  <si>
    <t>A1</t>
  </si>
  <si>
    <t xml:space="preserve">Formazione </t>
  </si>
  <si>
    <t>Preparazione specifica farmacisti per aggiornamento su farmaci innovativi e antitumorali (minimo 5 ore)</t>
  </si>
  <si>
    <t>Obbligatorio</t>
  </si>
  <si>
    <t>A2</t>
  </si>
  <si>
    <t>Hardware (requisiti minimi): Ram 8 GB DDR4, 512 GB M.2 PCIE SSD, Scheda Grafica 1 GB, Wireless Lan</t>
  </si>
  <si>
    <t xml:space="preserve">Aggiornamento tecnologico e/o implementazione posto di lavoro </t>
  </si>
  <si>
    <t>A3</t>
  </si>
  <si>
    <t>Stampante multifunzione per stampa, scansione e copia bianco e nero e a colori</t>
  </si>
  <si>
    <t xml:space="preserve">Implementazione ammodernamento postazione di lavoro </t>
  </si>
  <si>
    <t>A4</t>
  </si>
  <si>
    <t>Sedia Ergonomica da Ufficio con Poggiatesta e braccioli</t>
  </si>
  <si>
    <t>Opzionale</t>
  </si>
  <si>
    <t>A5</t>
  </si>
  <si>
    <t>Monitor per pc (minimo 21 pollici)</t>
  </si>
  <si>
    <t>A6</t>
  </si>
  <si>
    <t>Postazione banco vendita professionale da prescrizione dimensioni minime (cm): L 200 X 70 P X H80</t>
  </si>
  <si>
    <t>A7</t>
  </si>
  <si>
    <t>Frigorifero a uso professionale: minimo 150 litri</t>
  </si>
  <si>
    <t>Ampliamento spazio stoccaggio farmaci a temperatura controllata</t>
  </si>
  <si>
    <t>Opzionale
 (in alternativa con A8)</t>
  </si>
  <si>
    <t>A8</t>
  </si>
  <si>
    <t xml:space="preserve">Frigorifero a uso professionale: minimo 400 litri </t>
  </si>
  <si>
    <t>Opzionale
 (in alternativa con A7)</t>
  </si>
  <si>
    <t>A9</t>
  </si>
  <si>
    <t>Colonna a Cassettiera . 
Dimensione minima (cm): 40L x 100P x 200H.</t>
  </si>
  <si>
    <t>Incremento/razionalizzazione spazi stoccaggio farmaci</t>
  </si>
  <si>
    <t>A10</t>
  </si>
  <si>
    <t>Impianto per automazione magazzino*</t>
  </si>
  <si>
    <t>Velocizzazione flusso stoccaggio, dispensazione e controllo farmaci</t>
  </si>
  <si>
    <t>Totali ambito A</t>
  </si>
  <si>
    <t>B</t>
  </si>
  <si>
    <r>
      <t xml:space="preserve">SECONDO AMBITO:PARTECIPAZIONE ALLA "PRESA IN CARICO" DEL PAZIENTE CRONICO
</t>
    </r>
    <r>
      <rPr>
        <sz val="12"/>
        <color theme="1"/>
        <rFont val="Calibri"/>
        <family val="2"/>
        <scheme val="minor"/>
      </rPr>
      <t>REQUISITO PNRR: (i) partecipazione al servizio integrato di assistenza domiciliare; iv) monitoraggio pazienti con la cartella clinica elettronica e il fascicolo farmaceutico</t>
    </r>
  </si>
  <si>
    <t>Contributo arrontondato</t>
  </si>
  <si>
    <t>Costo totale voce</t>
  </si>
  <si>
    <t>Quota ammissibile</t>
  </si>
  <si>
    <t>B1</t>
  </si>
  <si>
    <t>Preparazione specifica farmacisti per la comunicazione tramite videoconsulto e l'utilizzo di piattaforme per progetti di monitoraggio e aderenza (minimo 5 ore)</t>
  </si>
  <si>
    <t>B2</t>
  </si>
  <si>
    <t>Canone triennale licenza e assistenza software gestionale comprensivo della banca dati in grado di gestire tutti i servizi di presa in carico e telemedicina del paziente cronico</t>
  </si>
  <si>
    <t>Arruolamento paziente ad attività di monitoraggio aderenza terapeutica e corretto utilizzo del farmaco - Consultazione banche dati</t>
  </si>
  <si>
    <t>B3</t>
  </si>
  <si>
    <t>Poltrona per videoconsulto: Poltrona con ruote, struttura in acciao, meccanismo per regolazione altezza, seduta vari materiali.</t>
  </si>
  <si>
    <t xml:space="preserve">Postazione riservata al videoconsulto </t>
  </si>
  <si>
    <t>B4</t>
  </si>
  <si>
    <t>B5</t>
  </si>
  <si>
    <t xml:space="preserve">Notebook Portatile. Requisiti minimi: Display da 15.6”  Ram 4Gb DDR4 SSD M.2 256 Gb </t>
  </si>
  <si>
    <t>Totali ambito B</t>
  </si>
  <si>
    <t>C</t>
  </si>
  <si>
    <r>
      <t>TERZO AMBITO: PRESTAZIONE SERVIZI 1° E 2° LIVELLO (DM 16 dicembre 2010 in attuazione del D.lgs 153/2009)</t>
    </r>
    <r>
      <rPr>
        <sz val="12"/>
        <color theme="1"/>
        <rFont val="Calibri"/>
        <family val="2"/>
        <scheme val="minor"/>
      </rPr>
      <t xml:space="preserve">
REQUISITO PNRR: (ii) erogazione di prestazioni di secondo livello, attraverso percorsi diagnostico-terapeutici previsti per patologie specifiche</t>
    </r>
  </si>
  <si>
    <t>C1</t>
  </si>
  <si>
    <t xml:space="preserve">Formazione per l'esecuzione di prestazioni di analisi di prima istanza  - Art. 2 DM 16.12.2010 </t>
  </si>
  <si>
    <t>Preparazione specifica farmacisti per esecuzione delle relative prestazioni- Requisito obbligatorio per accedere ai finanziamenti per gli interventi all'area servizi e per i servizi di analisi di prima istanza (minimo 5 ore)</t>
  </si>
  <si>
    <t>Obbligatorio in alternativa C2</t>
  </si>
  <si>
    <t>C2</t>
  </si>
  <si>
    <t xml:space="preserve">Formazione per l'esecuzione di prestazioni di telemedicina - Art. 3  DM 16.12.2010 </t>
  </si>
  <si>
    <t>Preparazione specifica farmacisti per esecuzione prestazioni- Requisito obbligatorio per accedere ai finanziamenti per gli interventi all'area servizi e per i servizi di analisi di telemedicina (minimo 5 ore)</t>
  </si>
  <si>
    <t>Obbligatorio in alternativa C1</t>
  </si>
  <si>
    <t>C3</t>
  </si>
  <si>
    <t>Poltrona regolabile tipo chaise longue, completa di braccioli / Lettino medico con schienale inclinabile</t>
  </si>
  <si>
    <t>Posizionamento paziente per applicazione dispositivi</t>
  </si>
  <si>
    <t>C4</t>
  </si>
  <si>
    <t xml:space="preserve"> Base di appoggio per esecuzione test </t>
  </si>
  <si>
    <t>C5</t>
  </si>
  <si>
    <t>Mobile lavello lavamani, lavandino e miscelatore comprensivo di scarico e sifoni / Mobile lavello lavamani senza necessità di attacco idrico con rubinetto e pedale a comando</t>
  </si>
  <si>
    <t xml:space="preserve">Igienizzazione mani paziente e operatore </t>
  </si>
  <si>
    <t>C6</t>
  </si>
  <si>
    <r>
      <t xml:space="preserve">Box Pareti divisorie - Dimensioni minime: 3m X 3m, struttura amovibile </t>
    </r>
    <r>
      <rPr>
        <b/>
        <u/>
        <sz val="12"/>
        <rFont val="Calibri (Corpo)"/>
      </rPr>
      <t xml:space="preserve">senza opere edili </t>
    </r>
    <r>
      <rPr>
        <sz val="12"/>
        <rFont val="Calibri (Corpo)"/>
      </rPr>
      <t>(obbligatorio solo per le farmacie che non dispongono già di apposito locale o spazio idoneo)</t>
    </r>
  </si>
  <si>
    <t>Ampliamento/Creazione/adeguamento area adibita ai servizi</t>
  </si>
  <si>
    <t>Obbligatorio in alternativa a C6 BIS</t>
  </si>
  <si>
    <t xml:space="preserve">C6 BIS </t>
  </si>
  <si>
    <r>
      <t xml:space="preserve">Box Pareti divisorie - Dimensioni minime: 3m X 2m, struttura amovibile </t>
    </r>
    <r>
      <rPr>
        <b/>
        <u/>
        <sz val="12"/>
        <rFont val="Calibri (Corpo)"/>
      </rPr>
      <t xml:space="preserve">senza opere edili </t>
    </r>
    <r>
      <rPr>
        <sz val="12"/>
        <rFont val="Calibri (Corpo)"/>
      </rPr>
      <t>(obbligatorio solo per le farmacie che non dispongono già di apposito locale o spazio idoneo)</t>
    </r>
  </si>
  <si>
    <t>Obbligatorio in alternativa a C6</t>
  </si>
  <si>
    <t>C7</t>
  </si>
  <si>
    <t>C8</t>
  </si>
  <si>
    <t>Cassettiera con ruote: dim. minima cm L 38,5 x P 31,5 x h 74,0 con almeno n. 4 cassetti.</t>
  </si>
  <si>
    <t xml:space="preserve">Posizionamento strumentazione e conservazione materiale di consumo  </t>
  </si>
  <si>
    <t>C9</t>
  </si>
  <si>
    <t>Mobile medio / Armadio basso con vano a giorno, almeno due ante con serratura. Con ripiani: Dim. indicative: cm 90L x H120 x 46P</t>
  </si>
  <si>
    <t>C10</t>
  </si>
  <si>
    <t xml:space="preserve">Mobile alto / Armadio alto con serratura con ripiani. Dim. minime: cm 90L x H195x 46P
</t>
  </si>
  <si>
    <t>C11</t>
  </si>
  <si>
    <t>ANALIZZATORE SANGUE. Parametri minimi richiesti: Ematocrito; Emoglobina glicata, profilo lipidico e glicemia</t>
  </si>
  <si>
    <t>Screening, prevenzione  e monitoraggio patologie cardiocircolatorie</t>
  </si>
  <si>
    <t>C12</t>
  </si>
  <si>
    <t xml:space="preserve">ANALIZZATORE URINE.  Parametri minimi richiesti: Acido ascorbico, glucosio, bilirubina, sangue, nitriti e leucociti </t>
  </si>
  <si>
    <t>Screening e prevenzione</t>
  </si>
  <si>
    <t>C13</t>
  </si>
  <si>
    <t>Dispositivo professionale per misurazione della pressione arteriosa</t>
  </si>
  <si>
    <t>Screening, prevenzione  e monitoraggio paz. iperteso</t>
  </si>
  <si>
    <t>C14</t>
  </si>
  <si>
    <t>Dispositivo professionale per misurazione non invasiva saturazione percentuale di ossigeno con telerefertazione (DISPOSITIVO PROFESSIONALE PALMARE)</t>
  </si>
  <si>
    <t xml:space="preserve">Screening, prevenzione  e monitoraggio paz. con patologia respiratoria </t>
  </si>
  <si>
    <t>C15</t>
  </si>
  <si>
    <t>Registratore per il monitoraggio dinamico della pressione arteriosa</t>
  </si>
  <si>
    <t>Prestazioni telemedicina (DM 16-12-2010) in ambito di prevenzione e monitoraggio patologie cardiocircolatorie</t>
  </si>
  <si>
    <t>Obbligatorio in alternativa a C15 BIS</t>
  </si>
  <si>
    <t>C16</t>
  </si>
  <si>
    <t>Elettrocardiografo</t>
  </si>
  <si>
    <t xml:space="preserve">Prestazioni telemedicina (DM 16-12-2010) in ambito di prevenzione e monitoraggio patologie cardiache </t>
  </si>
  <si>
    <t>Obbligatorio in alternativa a C16 BIS</t>
  </si>
  <si>
    <t>C17</t>
  </si>
  <si>
    <t>Elettrocardiogramma dinamico</t>
  </si>
  <si>
    <t>Obbligatorio in alternativa a C17 BIS</t>
  </si>
  <si>
    <t>C18</t>
  </si>
  <si>
    <t>Spirometro</t>
  </si>
  <si>
    <t>Prestazioni telemedicina (DM 16-12-2010) in ambito di prevenzione e monitoraggio patologie respiratorie</t>
  </si>
  <si>
    <t>Opzionale  in alternativa a C18 BIS</t>
  </si>
  <si>
    <t>C15 BIS</t>
  </si>
  <si>
    <t>Noleggio triennale e Assistenza Registratore per il monitoraggio dinamico della pressione arteriosa</t>
  </si>
  <si>
    <t>Obbligatorio in alternativa a C15</t>
  </si>
  <si>
    <t>C16 BIS</t>
  </si>
  <si>
    <t>Noleggio triennale e Assistenza Elettrocardiografo</t>
  </si>
  <si>
    <t>Obbligatorio in alternativa a C16</t>
  </si>
  <si>
    <t>C17 BIS</t>
  </si>
  <si>
    <t>Noleggio triennale e Assistenza Elettrocardiogramma dinamico</t>
  </si>
  <si>
    <t>Obbligatorio in alternativa a C17</t>
  </si>
  <si>
    <t>C18 BIS</t>
  </si>
  <si>
    <t>Noleggio triennale e Assistenza Spirometro</t>
  </si>
  <si>
    <t>Opzionale in alternativa a C18</t>
  </si>
  <si>
    <t>Totali ambito C</t>
  </si>
  <si>
    <t xml:space="preserve">Importo massimo agevolabile </t>
  </si>
  <si>
    <t>TOTALI A+B+C</t>
  </si>
  <si>
    <t>-</t>
  </si>
  <si>
    <t>ID DOMANDA</t>
  </si>
  <si>
    <t>COMPILAZIONE A CURA DELL'AMMINISTRAZIONE</t>
  </si>
  <si>
    <t>Struttura di missione PNRR</t>
  </si>
  <si>
    <t>Ufficio V</t>
  </si>
  <si>
    <t xml:space="preserve">Presidenza del Consiglio dei Ministri </t>
  </si>
  <si>
    <t>SCHEDA INTERVENTI - DISPOSITIVI COMPILATA CORRETTAMENTE</t>
  </si>
  <si>
    <t>La scheda Interventi - Dispositivi costituisce parte integrante del presente allegato</t>
  </si>
  <si>
    <t>Consolle: Piano di appoggio con gambe;  Dim. Minime (cm)  L 120 x P 60 x h 75</t>
  </si>
  <si>
    <t>Consolle: Piano di appoggio con gambe;  Dim.  Minime (cm): L 120 x P 60 x h 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</si>
</sst>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_€_-;\-* #,##0.00\ _€_-;_-* &quot;-&quot;??\ _€_-;_-@_-"/>
  </numFmts>
  <fonts count="19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 (Corpo)"/>
    </font>
    <font>
      <sz val="12"/>
      <color theme="1"/>
      <name val="Calibri (Corpo)"/>
    </font>
    <font>
      <b/>
      <i/>
      <sz val="12"/>
      <color theme="1"/>
      <name val="Calibri (Corpo)"/>
    </font>
    <font>
      <b/>
      <sz val="12"/>
      <name val="Calibri (Corpo)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 (Corpo)"/>
    </font>
    <font>
      <b/>
      <u/>
      <sz val="12"/>
      <name val="Calibri (Corpo)"/>
    </font>
    <font>
      <sz val="12"/>
      <color rgb="FF000000"/>
      <name val="Calibri (Corpo)"/>
    </font>
    <font>
      <i/>
      <sz val="12"/>
      <color theme="1"/>
      <name val="Calibri (Corpo)"/>
    </font>
    <font>
      <b/>
      <sz val="18"/>
      <color theme="1"/>
      <name val="Calibri"/>
      <family val="2"/>
      <scheme val="minor"/>
    </font>
    <font>
      <sz val="12"/>
      <color rgb="FFFF0000"/>
      <name val="Calibri (Corpo)"/>
    </font>
    <font>
      <b/>
      <i/>
      <sz val="12"/>
      <color theme="1"/>
      <name val="Calibri"/>
      <family val="2"/>
      <scheme val="minor"/>
    </font>
    <font>
      <sz val="24"/>
      <color rgb="FF000000"/>
      <name val="Palace Script MT"/>
      <family val="4"/>
    </font>
    <font>
      <sz val="9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97">
    <xf numFmtId="0" fontId="0" fillId="0" borderId="0" xfId="0"/>
    <xf numFmtId="0" fontId="4" fillId="4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164" fontId="3" fillId="4" borderId="0" xfId="3" applyNumberFormat="1" applyFont="1" applyFill="1" applyBorder="1" applyAlignment="1">
      <alignment horizontal="center" vertical="center"/>
    </xf>
    <xf numFmtId="10" fontId="3" fillId="4" borderId="0" xfId="3" applyNumberFormat="1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/>
    </xf>
    <xf numFmtId="164" fontId="4" fillId="4" borderId="0" xfId="0" applyNumberFormat="1" applyFont="1" applyFill="1" applyAlignment="1">
      <alignment horizontal="center" vertical="center"/>
    </xf>
    <xf numFmtId="44" fontId="4" fillId="4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44" fontId="13" fillId="4" borderId="0" xfId="0" applyNumberFormat="1" applyFont="1" applyFill="1" applyAlignment="1">
      <alignment horizontal="center" vertical="center"/>
    </xf>
    <xf numFmtId="164" fontId="13" fillId="4" borderId="0" xfId="1" applyFont="1" applyFill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44" fontId="13" fillId="4" borderId="0" xfId="2" applyFont="1" applyFill="1" applyAlignment="1">
      <alignment horizontal="center" vertical="center"/>
    </xf>
    <xf numFmtId="44" fontId="4" fillId="4" borderId="0" xfId="2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164" fontId="13" fillId="0" borderId="0" xfId="1" applyFont="1" applyFill="1" applyAlignment="1">
      <alignment horizontal="center" vertical="center"/>
    </xf>
    <xf numFmtId="0" fontId="3" fillId="4" borderId="0" xfId="0" applyFont="1" applyFill="1" applyAlignment="1">
      <alignment vertical="center"/>
    </xf>
    <xf numFmtId="0" fontId="0" fillId="6" borderId="4" xfId="0" applyFill="1" applyBorder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 wrapText="1"/>
    </xf>
    <xf numFmtId="0" fontId="15" fillId="4" borderId="0" xfId="0" applyFont="1" applyFill="1" applyAlignment="1">
      <alignment horizontal="left" vertical="center"/>
    </xf>
    <xf numFmtId="2" fontId="7" fillId="2" borderId="0" xfId="0" applyNumberFormat="1" applyFont="1" applyFill="1" applyAlignment="1">
      <alignment horizontal="left" vertical="center" wrapText="1"/>
    </xf>
    <xf numFmtId="0" fontId="15" fillId="4" borderId="0" xfId="0" applyFont="1" applyFill="1" applyAlignment="1">
      <alignment horizontal="left" vertical="center" wrapText="1"/>
    </xf>
    <xf numFmtId="44" fontId="15" fillId="4" borderId="0" xfId="2" applyFont="1" applyFill="1" applyAlignment="1">
      <alignment horizontal="left" vertical="center" wrapText="1"/>
    </xf>
    <xf numFmtId="2" fontId="7" fillId="2" borderId="13" xfId="0" applyNumberFormat="1" applyFont="1" applyFill="1" applyBorder="1" applyAlignment="1">
      <alignment horizontal="left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44" fontId="4" fillId="4" borderId="0" xfId="2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5" fillId="5" borderId="4" xfId="0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left" vertical="center" wrapText="1"/>
    </xf>
    <xf numFmtId="0" fontId="10" fillId="6" borderId="4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4" fillId="6" borderId="2" xfId="0" applyFont="1" applyFill="1" applyBorder="1" applyAlignment="1">
      <alignment horizontal="center" vertical="center" wrapText="1"/>
    </xf>
    <xf numFmtId="164" fontId="6" fillId="6" borderId="2" xfId="1" applyFont="1" applyFill="1" applyBorder="1" applyAlignment="1">
      <alignment vertical="center"/>
    </xf>
    <xf numFmtId="164" fontId="5" fillId="6" borderId="2" xfId="1" applyFont="1" applyFill="1" applyBorder="1" applyAlignment="1">
      <alignment horizontal="center" vertical="center"/>
    </xf>
    <xf numFmtId="164" fontId="3" fillId="6" borderId="4" xfId="1" applyFont="1" applyFill="1" applyBorder="1" applyAlignment="1">
      <alignment horizontal="center" vertical="center" wrapText="1"/>
    </xf>
    <xf numFmtId="164" fontId="3" fillId="6" borderId="1" xfId="1" applyFont="1" applyFill="1" applyBorder="1" applyAlignment="1">
      <alignment horizontal="left" vertical="center" wrapText="1"/>
    </xf>
    <xf numFmtId="0" fontId="15" fillId="6" borderId="5" xfId="0" applyFont="1" applyFill="1" applyBorder="1" applyAlignment="1">
      <alignment horizontal="left" vertical="center" wrapText="1"/>
    </xf>
    <xf numFmtId="164" fontId="6" fillId="6" borderId="4" xfId="1" applyFont="1" applyFill="1" applyBorder="1" applyAlignment="1">
      <alignment vertical="center"/>
    </xf>
    <xf numFmtId="164" fontId="4" fillId="6" borderId="3" xfId="1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 wrapText="1"/>
    </xf>
    <xf numFmtId="164" fontId="3" fillId="7" borderId="4" xfId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left" vertical="center"/>
    </xf>
    <xf numFmtId="0" fontId="4" fillId="7" borderId="4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left" vertical="center" wrapText="1"/>
    </xf>
    <xf numFmtId="0" fontId="10" fillId="7" borderId="4" xfId="0" applyFont="1" applyFill="1" applyBorder="1" applyAlignment="1">
      <alignment horizontal="left" vertical="center" wrapText="1"/>
    </xf>
    <xf numFmtId="164" fontId="6" fillId="7" borderId="4" xfId="1" applyFont="1" applyFill="1" applyBorder="1" applyAlignment="1">
      <alignment vertical="center"/>
    </xf>
    <xf numFmtId="0" fontId="4" fillId="7" borderId="3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15" fillId="7" borderId="4" xfId="0" applyFont="1" applyFill="1" applyBorder="1" applyAlignment="1">
      <alignment horizontal="left" vertical="center" wrapText="1"/>
    </xf>
    <xf numFmtId="0" fontId="10" fillId="7" borderId="1" xfId="0" applyFont="1" applyFill="1" applyBorder="1" applyAlignment="1">
      <alignment horizontal="left" vertical="center" wrapText="1"/>
    </xf>
    <xf numFmtId="0" fontId="4" fillId="7" borderId="2" xfId="0" applyFont="1" applyFill="1" applyBorder="1" applyAlignment="1">
      <alignment horizontal="center" vertical="center" wrapText="1"/>
    </xf>
    <xf numFmtId="164" fontId="5" fillId="7" borderId="2" xfId="1" applyFont="1" applyFill="1" applyBorder="1" applyAlignment="1">
      <alignment horizontal="center" vertical="center"/>
    </xf>
    <xf numFmtId="164" fontId="3" fillId="7" borderId="1" xfId="1" applyFont="1" applyFill="1" applyBorder="1" applyAlignment="1">
      <alignment horizontal="left" vertical="center" wrapText="1"/>
    </xf>
    <xf numFmtId="0" fontId="3" fillId="8" borderId="4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 wrapText="1"/>
    </xf>
    <xf numFmtId="164" fontId="3" fillId="8" borderId="4" xfId="1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left" vertical="center" wrapText="1"/>
    </xf>
    <xf numFmtId="0" fontId="4" fillId="8" borderId="4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left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left" vertical="center" wrapText="1"/>
    </xf>
    <xf numFmtId="0" fontId="12" fillId="8" borderId="5" xfId="0" applyFont="1" applyFill="1" applyBorder="1" applyAlignment="1">
      <alignment horizontal="center" vertical="center" wrapText="1"/>
    </xf>
    <xf numFmtId="164" fontId="6" fillId="8" borderId="4" xfId="1" applyFont="1" applyFill="1" applyBorder="1" applyAlignment="1">
      <alignment vertical="center"/>
    </xf>
    <xf numFmtId="0" fontId="4" fillId="8" borderId="3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/>
    </xf>
    <xf numFmtId="164" fontId="6" fillId="8" borderId="4" xfId="1" applyFont="1" applyFill="1" applyBorder="1" applyAlignment="1">
      <alignment horizontal="center" vertical="center"/>
    </xf>
    <xf numFmtId="164" fontId="6" fillId="8" borderId="5" xfId="1" applyFont="1" applyFill="1" applyBorder="1" applyAlignment="1">
      <alignment horizontal="center" vertical="center"/>
    </xf>
    <xf numFmtId="0" fontId="15" fillId="8" borderId="4" xfId="0" applyFont="1" applyFill="1" applyBorder="1" applyAlignment="1">
      <alignment horizontal="left" vertical="center" wrapText="1"/>
    </xf>
    <xf numFmtId="164" fontId="3" fillId="8" borderId="1" xfId="1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left" vertical="center" wrapText="1"/>
    </xf>
    <xf numFmtId="0" fontId="12" fillId="8" borderId="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164" fontId="6" fillId="8" borderId="2" xfId="1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164" fontId="5" fillId="5" borderId="17" xfId="1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horizontal="left" vertical="center" wrapText="1"/>
    </xf>
    <xf numFmtId="49" fontId="0" fillId="0" borderId="0" xfId="0" applyNumberFormat="1" applyAlignment="1">
      <alignment vertical="center"/>
    </xf>
    <xf numFmtId="164" fontId="3" fillId="6" borderId="3" xfId="1" applyFont="1" applyFill="1" applyBorder="1" applyAlignment="1">
      <alignment horizontal="center" vertical="center"/>
    </xf>
    <xf numFmtId="164" fontId="3" fillId="5" borderId="4" xfId="1" applyFont="1" applyFill="1" applyBorder="1" applyAlignment="1">
      <alignment horizontal="center" vertical="center" wrapText="1"/>
    </xf>
    <xf numFmtId="164" fontId="3" fillId="7" borderId="3" xfId="1" applyFont="1" applyFill="1" applyBorder="1" applyAlignment="1">
      <alignment horizontal="center" vertical="center"/>
    </xf>
    <xf numFmtId="164" fontId="3" fillId="7" borderId="4" xfId="1" applyFont="1" applyFill="1" applyBorder="1" applyAlignment="1">
      <alignment horizontal="center" vertical="center"/>
    </xf>
    <xf numFmtId="164" fontId="3" fillId="8" borderId="3" xfId="1" applyFont="1" applyFill="1" applyBorder="1" applyAlignment="1">
      <alignment horizontal="center" vertical="center"/>
    </xf>
    <xf numFmtId="164" fontId="3" fillId="8" borderId="12" xfId="1" applyFont="1" applyFill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6" borderId="4" xfId="0" applyFill="1" applyBorder="1" applyAlignment="1">
      <alignment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 applyProtection="1">
      <alignment horizontal="left" vertical="center" wrapText="1"/>
      <protection hidden="1"/>
    </xf>
    <xf numFmtId="0" fontId="15" fillId="6" borderId="4" xfId="0" applyFont="1" applyFill="1" applyBorder="1" applyAlignment="1" applyProtection="1">
      <alignment horizontal="left" vertical="center" wrapText="1"/>
      <protection hidden="1"/>
    </xf>
    <xf numFmtId="0" fontId="15" fillId="7" borderId="1" xfId="0" applyFont="1" applyFill="1" applyBorder="1" applyAlignment="1" applyProtection="1">
      <alignment horizontal="left" vertical="center" wrapText="1"/>
      <protection hidden="1"/>
    </xf>
    <xf numFmtId="0" fontId="15" fillId="7" borderId="4" xfId="0" applyFont="1" applyFill="1" applyBorder="1" applyAlignment="1" applyProtection="1">
      <alignment horizontal="left" vertical="center" wrapText="1"/>
      <protection hidden="1"/>
    </xf>
    <xf numFmtId="0" fontId="15" fillId="8" borderId="1" xfId="0" applyFont="1" applyFill="1" applyBorder="1" applyAlignment="1" applyProtection="1">
      <alignment horizontal="left" vertical="center" wrapText="1"/>
      <protection hidden="1"/>
    </xf>
    <xf numFmtId="0" fontId="15" fillId="8" borderId="4" xfId="0" applyFont="1" applyFill="1" applyBorder="1" applyAlignment="1" applyProtection="1">
      <alignment horizontal="left" vertical="center" wrapText="1"/>
      <protection hidden="1"/>
    </xf>
    <xf numFmtId="2" fontId="3" fillId="5" borderId="18" xfId="0" applyNumberFormat="1" applyFont="1" applyFill="1" applyBorder="1" applyAlignment="1" applyProtection="1">
      <alignment horizontal="center" vertical="center"/>
      <protection hidden="1"/>
    </xf>
    <xf numFmtId="10" fontId="3" fillId="5" borderId="6" xfId="3" applyNumberFormat="1" applyFont="1" applyFill="1" applyBorder="1" applyAlignment="1" applyProtection="1">
      <alignment horizontal="center" vertical="center"/>
      <protection hidden="1"/>
    </xf>
    <xf numFmtId="2" fontId="3" fillId="5" borderId="8" xfId="0" applyNumberFormat="1" applyFont="1" applyFill="1" applyBorder="1" applyAlignment="1" applyProtection="1">
      <alignment horizontal="center" vertical="center"/>
      <protection hidden="1"/>
    </xf>
    <xf numFmtId="10" fontId="3" fillId="5" borderId="9" xfId="3" applyNumberFormat="1" applyFont="1" applyFill="1" applyBorder="1" applyAlignment="1" applyProtection="1">
      <alignment horizontal="center" vertical="center"/>
      <protection hidden="1"/>
    </xf>
    <xf numFmtId="2" fontId="3" fillId="5" borderId="19" xfId="0" applyNumberFormat="1" applyFont="1" applyFill="1" applyBorder="1" applyAlignment="1" applyProtection="1">
      <alignment horizontal="center" vertical="center"/>
      <protection hidden="1"/>
    </xf>
    <xf numFmtId="10" fontId="3" fillId="5" borderId="15" xfId="3" applyNumberFormat="1" applyFont="1" applyFill="1" applyBorder="1" applyAlignment="1" applyProtection="1">
      <alignment horizontal="center" vertical="center"/>
      <protection hidden="1"/>
    </xf>
    <xf numFmtId="164" fontId="4" fillId="6" borderId="3" xfId="1" applyFont="1" applyFill="1" applyBorder="1" applyAlignment="1" applyProtection="1">
      <alignment horizontal="center" vertical="center" wrapText="1"/>
      <protection hidden="1"/>
    </xf>
    <xf numFmtId="164" fontId="3" fillId="6" borderId="4" xfId="1" applyFont="1" applyFill="1" applyBorder="1" applyAlignment="1" applyProtection="1">
      <alignment horizontal="center" vertical="center" wrapText="1"/>
      <protection hidden="1"/>
    </xf>
    <xf numFmtId="164" fontId="4" fillId="7" borderId="3" xfId="1" applyFont="1" applyFill="1" applyBorder="1" applyAlignment="1" applyProtection="1">
      <alignment horizontal="center" vertical="center" wrapText="1"/>
      <protection hidden="1"/>
    </xf>
    <xf numFmtId="164" fontId="3" fillId="7" borderId="4" xfId="1" applyFont="1" applyFill="1" applyBorder="1" applyAlignment="1" applyProtection="1">
      <alignment horizontal="center" vertical="center" wrapText="1"/>
      <protection hidden="1"/>
    </xf>
    <xf numFmtId="164" fontId="4" fillId="8" borderId="3" xfId="1" applyFont="1" applyFill="1" applyBorder="1" applyAlignment="1" applyProtection="1">
      <alignment horizontal="center" vertical="center" wrapText="1"/>
      <protection hidden="1"/>
    </xf>
    <xf numFmtId="164" fontId="3" fillId="8" borderId="5" xfId="1" applyFont="1" applyFill="1" applyBorder="1" applyAlignment="1" applyProtection="1">
      <alignment horizontal="center" vertical="center" wrapText="1"/>
      <protection hidden="1"/>
    </xf>
    <xf numFmtId="164" fontId="3" fillId="5" borderId="4" xfId="0" applyNumberFormat="1" applyFont="1" applyFill="1" applyBorder="1" applyAlignment="1" applyProtection="1">
      <alignment horizontal="center" vertical="center"/>
      <protection hidden="1"/>
    </xf>
    <xf numFmtId="0" fontId="7" fillId="6" borderId="4" xfId="0" applyFont="1" applyFill="1" applyBorder="1" applyAlignment="1">
      <alignment vertical="center" wrapText="1"/>
    </xf>
    <xf numFmtId="49" fontId="0" fillId="0" borderId="4" xfId="0" applyNumberFormat="1" applyBorder="1" applyAlignment="1" applyProtection="1">
      <alignment vertical="center"/>
      <protection locked="0"/>
    </xf>
    <xf numFmtId="0" fontId="0" fillId="6" borderId="0" xfId="0" applyFill="1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7" fillId="6" borderId="4" xfId="0" applyFont="1" applyFill="1" applyBorder="1" applyAlignment="1">
      <alignment vertical="center"/>
    </xf>
    <xf numFmtId="164" fontId="0" fillId="6" borderId="4" xfId="1" applyFont="1" applyFill="1" applyBorder="1" applyAlignment="1">
      <alignment vertical="center"/>
    </xf>
    <xf numFmtId="164" fontId="0" fillId="0" borderId="0" xfId="1" applyFont="1" applyFill="1" applyAlignment="1">
      <alignment vertical="center"/>
    </xf>
    <xf numFmtId="10" fontId="0" fillId="6" borderId="4" xfId="3" applyNumberFormat="1" applyFont="1" applyFill="1" applyBorder="1" applyAlignment="1">
      <alignment horizontal="center" vertical="center"/>
    </xf>
    <xf numFmtId="164" fontId="14" fillId="6" borderId="4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10" fontId="0" fillId="0" borderId="0" xfId="3" applyNumberFormat="1" applyFont="1" applyFill="1" applyBorder="1" applyAlignment="1">
      <alignment vertical="center"/>
    </xf>
    <xf numFmtId="0" fontId="0" fillId="6" borderId="12" xfId="0" applyFill="1" applyBorder="1" applyAlignment="1">
      <alignment vertical="center"/>
    </xf>
    <xf numFmtId="0" fontId="0" fillId="6" borderId="20" xfId="0" applyFill="1" applyBorder="1" applyAlignment="1">
      <alignment vertical="center"/>
    </xf>
    <xf numFmtId="0" fontId="0" fillId="0" borderId="4" xfId="0" applyBorder="1" applyAlignment="1" applyProtection="1">
      <alignment vertical="center" wrapText="1"/>
      <protection locked="0"/>
    </xf>
    <xf numFmtId="0" fontId="0" fillId="6" borderId="5" xfId="0" applyFill="1" applyBorder="1" applyAlignment="1">
      <alignment vertical="center" wrapText="1"/>
    </xf>
    <xf numFmtId="0" fontId="0" fillId="6" borderId="21" xfId="0" applyFill="1" applyBorder="1" applyAlignment="1">
      <alignment vertical="center" wrapText="1"/>
    </xf>
    <xf numFmtId="0" fontId="0" fillId="6" borderId="16" xfId="0" applyFill="1" applyBorder="1" applyAlignment="1">
      <alignment vertical="center" wrapText="1"/>
    </xf>
    <xf numFmtId="0" fontId="7" fillId="0" borderId="0" xfId="0" applyFont="1" applyAlignment="1">
      <alignment horizontal="right" vertical="center"/>
    </xf>
    <xf numFmtId="0" fontId="0" fillId="6" borderId="5" xfId="0" applyFill="1" applyBorder="1" applyAlignment="1" applyProtection="1">
      <alignment vertical="center"/>
      <protection hidden="1"/>
    </xf>
    <xf numFmtId="0" fontId="0" fillId="6" borderId="16" xfId="0" applyFill="1" applyBorder="1" applyAlignment="1" applyProtection="1">
      <alignment vertical="center"/>
      <protection hidden="1"/>
    </xf>
    <xf numFmtId="0" fontId="7" fillId="6" borderId="4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top" wrapText="1"/>
    </xf>
    <xf numFmtId="49" fontId="0" fillId="0" borderId="4" xfId="0" applyNumberFormat="1" applyBorder="1" applyAlignment="1" applyProtection="1">
      <alignment vertical="center"/>
      <protection locked="0"/>
    </xf>
    <xf numFmtId="0" fontId="7" fillId="6" borderId="4" xfId="0" applyFont="1" applyFill="1" applyBorder="1" applyAlignment="1" applyProtection="1">
      <alignment horizontal="center" vertical="center"/>
      <protection hidden="1"/>
    </xf>
    <xf numFmtId="0" fontId="7" fillId="6" borderId="1" xfId="0" applyFont="1" applyFill="1" applyBorder="1" applyAlignment="1" applyProtection="1">
      <alignment horizontal="center" vertical="center"/>
      <protection hidden="1"/>
    </xf>
    <xf numFmtId="49" fontId="0" fillId="0" borderId="4" xfId="0" applyNumberFormat="1" applyBorder="1" applyAlignment="1">
      <alignment horizontal="center" vertical="top" wrapText="1"/>
    </xf>
    <xf numFmtId="0" fontId="0" fillId="0" borderId="4" xfId="0" applyBorder="1" applyAlignment="1" applyProtection="1">
      <alignment vertical="center"/>
      <protection locked="0"/>
    </xf>
    <xf numFmtId="0" fontId="0" fillId="6" borderId="4" xfId="0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6" fillId="6" borderId="4" xfId="0" applyFont="1" applyFill="1" applyBorder="1" applyAlignment="1">
      <alignment horizontal="center" vertical="center" wrapText="1"/>
    </xf>
    <xf numFmtId="0" fontId="0" fillId="6" borderId="10" xfId="0" applyFill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/>
      <protection hidden="1"/>
    </xf>
    <xf numFmtId="0" fontId="3" fillId="5" borderId="14" xfId="0" applyFont="1" applyFill="1" applyBorder="1" applyAlignment="1" applyProtection="1">
      <alignment horizontal="center" vertical="center"/>
      <protection hidden="1"/>
    </xf>
    <xf numFmtId="0" fontId="3" fillId="5" borderId="9" xfId="0" applyFont="1" applyFill="1" applyBorder="1" applyAlignment="1" applyProtection="1">
      <alignment horizontal="center" vertical="center"/>
      <protection hidden="1"/>
    </xf>
    <xf numFmtId="0" fontId="3" fillId="5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left" vertical="center"/>
      <protection hidden="1"/>
    </xf>
    <xf numFmtId="0" fontId="3" fillId="5" borderId="14" xfId="0" applyFont="1" applyFill="1" applyBorder="1" applyAlignment="1" applyProtection="1">
      <alignment horizontal="left" vertical="center"/>
      <protection hidden="1"/>
    </xf>
    <xf numFmtId="0" fontId="3" fillId="5" borderId="9" xfId="0" applyFont="1" applyFill="1" applyBorder="1" applyAlignment="1" applyProtection="1">
      <alignment horizontal="left" vertical="center"/>
      <protection hidden="1"/>
    </xf>
    <xf numFmtId="2" fontId="7" fillId="2" borderId="4" xfId="0" applyNumberFormat="1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</cellXfs>
  <cellStyles count="4">
    <cellStyle name="Migliaia" xfId="1" builtinId="3"/>
    <cellStyle name="Normale" xfId="0" builtinId="0"/>
    <cellStyle name="Percentuale" xfId="3" builtinId="5"/>
    <cellStyle name="Valuta" xfId="2" builtinId="4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/>
        <strike val="0"/>
        <u val="none"/>
        <color rgb="FFFF0000"/>
      </font>
    </dxf>
    <dxf>
      <font>
        <b val="0"/>
        <i/>
        <strike val="0"/>
        <u val="none"/>
        <color rgb="FFFF0000"/>
      </font>
    </dxf>
    <dxf>
      <font>
        <b val="0"/>
        <i/>
        <strike val="0"/>
        <u val="none"/>
        <color rgb="FFFF0000"/>
      </font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791691</xdr:colOff>
      <xdr:row>2</xdr:row>
      <xdr:rowOff>69436</xdr:rowOff>
    </xdr:to>
    <xdr:pic>
      <xdr:nvPicPr>
        <xdr:cNvPr id="4" name="Immagine 1">
          <a:extLst>
            <a:ext uri="{FF2B5EF4-FFF2-40B4-BE49-F238E27FC236}">
              <a16:creationId xmlns:a16="http://schemas.microsoft.com/office/drawing/2014/main" id="{17C85A6D-C990-4E5F-B5B3-667F61906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940062" cy="886239"/>
        </a:xfrm>
        <a:prstGeom prst="rect">
          <a:avLst/>
        </a:prstGeom>
      </xdr:spPr>
    </xdr:pic>
    <xdr:clientData/>
  </xdr:twoCellAnchor>
  <xdr:twoCellAnchor editAs="oneCell">
    <xdr:from>
      <xdr:col>1</xdr:col>
      <xdr:colOff>2025242</xdr:colOff>
      <xdr:row>0</xdr:row>
      <xdr:rowOff>0</xdr:rowOff>
    </xdr:from>
    <xdr:to>
      <xdr:col>2</xdr:col>
      <xdr:colOff>237177</xdr:colOff>
      <xdr:row>1</xdr:row>
      <xdr:rowOff>126574</xdr:rowOff>
    </xdr:to>
    <xdr:pic>
      <xdr:nvPicPr>
        <xdr:cNvPr id="2" name="Immagine 1" descr="Immagine che contiene testo, emblema, simbolo, cresta&#10;&#10;Descrizione generata automaticamente">
          <a:extLst>
            <a:ext uri="{FF2B5EF4-FFF2-40B4-BE49-F238E27FC236}">
              <a16:creationId xmlns:a16="http://schemas.microsoft.com/office/drawing/2014/main" id="{95DB5337-7199-1248-D34C-600E0C101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70874" y="0"/>
          <a:ext cx="454654" cy="514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41</xdr:row>
      <xdr:rowOff>1905000</xdr:rowOff>
    </xdr:from>
    <xdr:to>
      <xdr:col>14</xdr:col>
      <xdr:colOff>482600</xdr:colOff>
      <xdr:row>42</xdr:row>
      <xdr:rowOff>124137</xdr:rowOff>
    </xdr:to>
    <xdr:sp macro="" textlink="">
      <xdr:nvSpPr>
        <xdr:cNvPr id="2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33771840" y="35974020"/>
          <a:ext cx="482600" cy="134567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41</xdr:row>
      <xdr:rowOff>1905000</xdr:rowOff>
    </xdr:from>
    <xdr:to>
      <xdr:col>14</xdr:col>
      <xdr:colOff>482600</xdr:colOff>
      <xdr:row>42</xdr:row>
      <xdr:rowOff>124137</xdr:rowOff>
    </xdr:to>
    <xdr:sp macro="" textlink="">
      <xdr:nvSpPr>
        <xdr:cNvPr id="3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 bwMode="auto">
        <a:xfrm>
          <a:off x="33771840" y="35974020"/>
          <a:ext cx="482600" cy="134567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42</xdr:row>
      <xdr:rowOff>850900</xdr:rowOff>
    </xdr:from>
    <xdr:to>
      <xdr:col>14</xdr:col>
      <xdr:colOff>482600</xdr:colOff>
      <xdr:row>42</xdr:row>
      <xdr:rowOff>1379309</xdr:rowOff>
    </xdr:to>
    <xdr:sp macro="" textlink="">
      <xdr:nvSpPr>
        <xdr:cNvPr id="4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 bwMode="auto">
        <a:xfrm>
          <a:off x="33771840" y="36824920"/>
          <a:ext cx="482600" cy="15784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42</xdr:row>
      <xdr:rowOff>1651000</xdr:rowOff>
    </xdr:from>
    <xdr:to>
      <xdr:col>14</xdr:col>
      <xdr:colOff>482600</xdr:colOff>
      <xdr:row>42</xdr:row>
      <xdr:rowOff>1782121</xdr:rowOff>
    </xdr:to>
    <xdr:sp macro="" textlink="">
      <xdr:nvSpPr>
        <xdr:cNvPr id="5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 bwMode="auto">
        <a:xfrm>
          <a:off x="33771840" y="36992560"/>
          <a:ext cx="482600" cy="13898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43</xdr:row>
      <xdr:rowOff>850900</xdr:rowOff>
    </xdr:from>
    <xdr:to>
      <xdr:col>14</xdr:col>
      <xdr:colOff>482600</xdr:colOff>
      <xdr:row>44</xdr:row>
      <xdr:rowOff>27668</xdr:rowOff>
    </xdr:to>
    <xdr:sp macro="" textlink="">
      <xdr:nvSpPr>
        <xdr:cNvPr id="6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3377184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44</xdr:row>
      <xdr:rowOff>1663700</xdr:rowOff>
    </xdr:from>
    <xdr:to>
      <xdr:col>14</xdr:col>
      <xdr:colOff>520700</xdr:colOff>
      <xdr:row>45</xdr:row>
      <xdr:rowOff>124119</xdr:rowOff>
    </xdr:to>
    <xdr:sp macro="" textlink="">
      <xdr:nvSpPr>
        <xdr:cNvPr id="7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 bwMode="auto">
        <a:xfrm>
          <a:off x="33771840" y="39413180"/>
          <a:ext cx="520700" cy="122569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44</xdr:row>
      <xdr:rowOff>1663700</xdr:rowOff>
    </xdr:from>
    <xdr:to>
      <xdr:col>14</xdr:col>
      <xdr:colOff>520700</xdr:colOff>
      <xdr:row>45</xdr:row>
      <xdr:rowOff>124119</xdr:rowOff>
    </xdr:to>
    <xdr:sp macro="" textlink="">
      <xdr:nvSpPr>
        <xdr:cNvPr id="8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 bwMode="auto">
        <a:xfrm>
          <a:off x="33771840" y="39413180"/>
          <a:ext cx="520700" cy="122569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44</xdr:row>
      <xdr:rowOff>1663700</xdr:rowOff>
    </xdr:from>
    <xdr:to>
      <xdr:col>14</xdr:col>
      <xdr:colOff>520700</xdr:colOff>
      <xdr:row>45</xdr:row>
      <xdr:rowOff>124119</xdr:rowOff>
    </xdr:to>
    <xdr:sp macro="" textlink="">
      <xdr:nvSpPr>
        <xdr:cNvPr id="9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 bwMode="auto">
        <a:xfrm>
          <a:off x="33771840" y="39413180"/>
          <a:ext cx="520700" cy="122569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44</xdr:row>
      <xdr:rowOff>1663700</xdr:rowOff>
    </xdr:from>
    <xdr:to>
      <xdr:col>14</xdr:col>
      <xdr:colOff>520700</xdr:colOff>
      <xdr:row>45</xdr:row>
      <xdr:rowOff>124119</xdr:rowOff>
    </xdr:to>
    <xdr:sp macro="" textlink="">
      <xdr:nvSpPr>
        <xdr:cNvPr id="10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 bwMode="auto">
        <a:xfrm>
          <a:off x="33771840" y="39413180"/>
          <a:ext cx="520700" cy="122569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11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12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850900</xdr:rowOff>
    </xdr:from>
    <xdr:ext cx="482600" cy="152400"/>
    <xdr:sp macro="" textlink="">
      <xdr:nvSpPr>
        <xdr:cNvPr id="13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 bwMode="auto">
        <a:xfrm>
          <a:off x="2449068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1651000</xdr:rowOff>
    </xdr:from>
    <xdr:ext cx="482600" cy="137391"/>
    <xdr:sp macro="" textlink="">
      <xdr:nvSpPr>
        <xdr:cNvPr id="14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 bwMode="auto">
        <a:xfrm>
          <a:off x="2449068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43</xdr:row>
      <xdr:rowOff>850900</xdr:rowOff>
    </xdr:from>
    <xdr:ext cx="482600" cy="152400"/>
    <xdr:sp macro="" textlink="">
      <xdr:nvSpPr>
        <xdr:cNvPr id="15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 bwMode="auto">
        <a:xfrm>
          <a:off x="2449068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6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7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8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9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41</xdr:row>
      <xdr:rowOff>1905000</xdr:rowOff>
    </xdr:from>
    <xdr:ext cx="482600" cy="143163"/>
    <xdr:sp macro="" textlink="">
      <xdr:nvSpPr>
        <xdr:cNvPr id="20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 bwMode="auto">
        <a:xfrm>
          <a:off x="3377184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41</xdr:row>
      <xdr:rowOff>1905000</xdr:rowOff>
    </xdr:from>
    <xdr:ext cx="482600" cy="143163"/>
    <xdr:sp macro="" textlink="">
      <xdr:nvSpPr>
        <xdr:cNvPr id="21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 bwMode="auto">
        <a:xfrm>
          <a:off x="3377184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42</xdr:row>
      <xdr:rowOff>850900</xdr:rowOff>
    </xdr:from>
    <xdr:ext cx="482600" cy="152400"/>
    <xdr:sp macro="" textlink="">
      <xdr:nvSpPr>
        <xdr:cNvPr id="22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 bwMode="auto">
        <a:xfrm>
          <a:off x="3377184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42</xdr:row>
      <xdr:rowOff>1651000</xdr:rowOff>
    </xdr:from>
    <xdr:ext cx="482600" cy="137391"/>
    <xdr:sp macro="" textlink="">
      <xdr:nvSpPr>
        <xdr:cNvPr id="23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 bwMode="auto">
        <a:xfrm>
          <a:off x="3377184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43</xdr:row>
      <xdr:rowOff>850900</xdr:rowOff>
    </xdr:from>
    <xdr:ext cx="482600" cy="152400"/>
    <xdr:sp macro="" textlink="">
      <xdr:nvSpPr>
        <xdr:cNvPr id="24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 bwMode="auto">
        <a:xfrm>
          <a:off x="3377184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44</xdr:row>
      <xdr:rowOff>1663700</xdr:rowOff>
    </xdr:from>
    <xdr:ext cx="520700" cy="137391"/>
    <xdr:sp macro="" textlink="">
      <xdr:nvSpPr>
        <xdr:cNvPr id="25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 bwMode="auto">
        <a:xfrm>
          <a:off x="3377184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44</xdr:row>
      <xdr:rowOff>1663700</xdr:rowOff>
    </xdr:from>
    <xdr:ext cx="520700" cy="137391"/>
    <xdr:sp macro="" textlink="">
      <xdr:nvSpPr>
        <xdr:cNvPr id="26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 bwMode="auto">
        <a:xfrm>
          <a:off x="3377184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44</xdr:row>
      <xdr:rowOff>1663700</xdr:rowOff>
    </xdr:from>
    <xdr:ext cx="520700" cy="137391"/>
    <xdr:sp macro="" textlink="">
      <xdr:nvSpPr>
        <xdr:cNvPr id="27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 bwMode="auto">
        <a:xfrm>
          <a:off x="3377184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44</xdr:row>
      <xdr:rowOff>1663700</xdr:rowOff>
    </xdr:from>
    <xdr:ext cx="520700" cy="137391"/>
    <xdr:sp macro="" textlink="">
      <xdr:nvSpPr>
        <xdr:cNvPr id="28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 bwMode="auto">
        <a:xfrm>
          <a:off x="3377184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29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 bwMode="auto">
        <a:xfrm>
          <a:off x="1181100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30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 bwMode="auto">
        <a:xfrm>
          <a:off x="1181100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850900</xdr:rowOff>
    </xdr:from>
    <xdr:ext cx="482600" cy="152400"/>
    <xdr:sp macro="" textlink="">
      <xdr:nvSpPr>
        <xdr:cNvPr id="31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 bwMode="auto">
        <a:xfrm>
          <a:off x="1181100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1651000</xdr:rowOff>
    </xdr:from>
    <xdr:ext cx="482600" cy="137391"/>
    <xdr:sp macro="" textlink="">
      <xdr:nvSpPr>
        <xdr:cNvPr id="32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 bwMode="auto">
        <a:xfrm>
          <a:off x="1181100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43</xdr:row>
      <xdr:rowOff>850900</xdr:rowOff>
    </xdr:from>
    <xdr:ext cx="482600" cy="152400"/>
    <xdr:sp macro="" textlink="">
      <xdr:nvSpPr>
        <xdr:cNvPr id="33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 bwMode="auto">
        <a:xfrm>
          <a:off x="1181100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34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 bwMode="auto">
        <a:xfrm>
          <a:off x="1181100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35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 bwMode="auto">
        <a:xfrm>
          <a:off x="1181100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36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 bwMode="auto">
        <a:xfrm>
          <a:off x="1181100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37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 bwMode="auto">
        <a:xfrm>
          <a:off x="1181100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38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 bwMode="auto">
        <a:xfrm>
          <a:off x="1181100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39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 bwMode="auto">
        <a:xfrm>
          <a:off x="1181100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850900</xdr:rowOff>
    </xdr:from>
    <xdr:ext cx="482600" cy="152400"/>
    <xdr:sp macro="" textlink="">
      <xdr:nvSpPr>
        <xdr:cNvPr id="40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 bwMode="auto">
        <a:xfrm>
          <a:off x="1181100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1651000</xdr:rowOff>
    </xdr:from>
    <xdr:ext cx="482600" cy="137391"/>
    <xdr:sp macro="" textlink="">
      <xdr:nvSpPr>
        <xdr:cNvPr id="41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 bwMode="auto">
        <a:xfrm>
          <a:off x="1181100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43</xdr:row>
      <xdr:rowOff>850900</xdr:rowOff>
    </xdr:from>
    <xdr:ext cx="482600" cy="152400"/>
    <xdr:sp macro="" textlink="">
      <xdr:nvSpPr>
        <xdr:cNvPr id="42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 bwMode="auto">
        <a:xfrm>
          <a:off x="1181100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43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 bwMode="auto">
        <a:xfrm>
          <a:off x="1181100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44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 bwMode="auto">
        <a:xfrm>
          <a:off x="1181100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45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/>
      </xdr:nvSpPr>
      <xdr:spPr bwMode="auto">
        <a:xfrm>
          <a:off x="1181100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46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 bwMode="auto">
        <a:xfrm>
          <a:off x="1181100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47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48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850900</xdr:rowOff>
    </xdr:from>
    <xdr:ext cx="482600" cy="152400"/>
    <xdr:sp macro="" textlink="">
      <xdr:nvSpPr>
        <xdr:cNvPr id="49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 bwMode="auto">
        <a:xfrm>
          <a:off x="2449068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1651000</xdr:rowOff>
    </xdr:from>
    <xdr:ext cx="482600" cy="137391"/>
    <xdr:sp macro="" textlink="">
      <xdr:nvSpPr>
        <xdr:cNvPr id="50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 bwMode="auto">
        <a:xfrm>
          <a:off x="2449068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43</xdr:row>
      <xdr:rowOff>850900</xdr:rowOff>
    </xdr:from>
    <xdr:ext cx="482600" cy="152400"/>
    <xdr:sp macro="" textlink="">
      <xdr:nvSpPr>
        <xdr:cNvPr id="51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 bwMode="auto">
        <a:xfrm>
          <a:off x="2449068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52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53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54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55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56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57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850900</xdr:rowOff>
    </xdr:from>
    <xdr:ext cx="482600" cy="152400"/>
    <xdr:sp macro="" textlink="">
      <xdr:nvSpPr>
        <xdr:cNvPr id="58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 bwMode="auto">
        <a:xfrm>
          <a:off x="2449068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1651000</xdr:rowOff>
    </xdr:from>
    <xdr:ext cx="482600" cy="137391"/>
    <xdr:sp macro="" textlink="">
      <xdr:nvSpPr>
        <xdr:cNvPr id="59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 bwMode="auto">
        <a:xfrm>
          <a:off x="2449068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43</xdr:row>
      <xdr:rowOff>850900</xdr:rowOff>
    </xdr:from>
    <xdr:ext cx="482600" cy="152400"/>
    <xdr:sp macro="" textlink="">
      <xdr:nvSpPr>
        <xdr:cNvPr id="60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 bwMode="auto">
        <a:xfrm>
          <a:off x="2449068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61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62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63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64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41</xdr:row>
      <xdr:rowOff>1905000</xdr:rowOff>
    </xdr:from>
    <xdr:ext cx="482600" cy="143163"/>
    <xdr:sp macro="" textlink="">
      <xdr:nvSpPr>
        <xdr:cNvPr id="65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 bwMode="auto">
        <a:xfrm>
          <a:off x="3377184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41</xdr:row>
      <xdr:rowOff>1905000</xdr:rowOff>
    </xdr:from>
    <xdr:ext cx="482600" cy="143163"/>
    <xdr:sp macro="" textlink="">
      <xdr:nvSpPr>
        <xdr:cNvPr id="66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 bwMode="auto">
        <a:xfrm>
          <a:off x="3377184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42</xdr:row>
      <xdr:rowOff>850900</xdr:rowOff>
    </xdr:from>
    <xdr:ext cx="482600" cy="152400"/>
    <xdr:sp macro="" textlink="">
      <xdr:nvSpPr>
        <xdr:cNvPr id="67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 bwMode="auto">
        <a:xfrm>
          <a:off x="3377184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42</xdr:row>
      <xdr:rowOff>1651000</xdr:rowOff>
    </xdr:from>
    <xdr:ext cx="482600" cy="137391"/>
    <xdr:sp macro="" textlink="">
      <xdr:nvSpPr>
        <xdr:cNvPr id="68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 bwMode="auto">
        <a:xfrm>
          <a:off x="3377184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43</xdr:row>
      <xdr:rowOff>850900</xdr:rowOff>
    </xdr:from>
    <xdr:ext cx="482600" cy="152400"/>
    <xdr:sp macro="" textlink="">
      <xdr:nvSpPr>
        <xdr:cNvPr id="69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 bwMode="auto">
        <a:xfrm>
          <a:off x="3377184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44</xdr:row>
      <xdr:rowOff>1663700</xdr:rowOff>
    </xdr:from>
    <xdr:ext cx="520700" cy="137391"/>
    <xdr:sp macro="" textlink="">
      <xdr:nvSpPr>
        <xdr:cNvPr id="70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 bwMode="auto">
        <a:xfrm>
          <a:off x="3377184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44</xdr:row>
      <xdr:rowOff>1663700</xdr:rowOff>
    </xdr:from>
    <xdr:ext cx="520700" cy="137391"/>
    <xdr:sp macro="" textlink="">
      <xdr:nvSpPr>
        <xdr:cNvPr id="71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 bwMode="auto">
        <a:xfrm>
          <a:off x="3377184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44</xdr:row>
      <xdr:rowOff>1663700</xdr:rowOff>
    </xdr:from>
    <xdr:ext cx="520700" cy="137391"/>
    <xdr:sp macro="" textlink="">
      <xdr:nvSpPr>
        <xdr:cNvPr id="72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 bwMode="auto">
        <a:xfrm>
          <a:off x="3377184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44</xdr:row>
      <xdr:rowOff>1663700</xdr:rowOff>
    </xdr:from>
    <xdr:ext cx="520700" cy="137391"/>
    <xdr:sp macro="" textlink="">
      <xdr:nvSpPr>
        <xdr:cNvPr id="73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 bwMode="auto">
        <a:xfrm>
          <a:off x="3377184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41</xdr:row>
      <xdr:rowOff>1905000</xdr:rowOff>
    </xdr:from>
    <xdr:ext cx="482600" cy="143163"/>
    <xdr:sp macro="" textlink="">
      <xdr:nvSpPr>
        <xdr:cNvPr id="74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 bwMode="auto">
        <a:xfrm>
          <a:off x="3377184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41</xdr:row>
      <xdr:rowOff>1905000</xdr:rowOff>
    </xdr:from>
    <xdr:ext cx="482600" cy="143163"/>
    <xdr:sp macro="" textlink="">
      <xdr:nvSpPr>
        <xdr:cNvPr id="75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 bwMode="auto">
        <a:xfrm>
          <a:off x="3377184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42</xdr:row>
      <xdr:rowOff>850900</xdr:rowOff>
    </xdr:from>
    <xdr:ext cx="482600" cy="152400"/>
    <xdr:sp macro="" textlink="">
      <xdr:nvSpPr>
        <xdr:cNvPr id="76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 bwMode="auto">
        <a:xfrm>
          <a:off x="3377184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42</xdr:row>
      <xdr:rowOff>1651000</xdr:rowOff>
    </xdr:from>
    <xdr:ext cx="482600" cy="137391"/>
    <xdr:sp macro="" textlink="">
      <xdr:nvSpPr>
        <xdr:cNvPr id="77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/>
      </xdr:nvSpPr>
      <xdr:spPr bwMode="auto">
        <a:xfrm>
          <a:off x="3377184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43</xdr:row>
      <xdr:rowOff>850900</xdr:rowOff>
    </xdr:from>
    <xdr:ext cx="482600" cy="152400"/>
    <xdr:sp macro="" textlink="">
      <xdr:nvSpPr>
        <xdr:cNvPr id="78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 bwMode="auto">
        <a:xfrm>
          <a:off x="3377184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44</xdr:row>
      <xdr:rowOff>1663700</xdr:rowOff>
    </xdr:from>
    <xdr:ext cx="520700" cy="137391"/>
    <xdr:sp macro="" textlink="">
      <xdr:nvSpPr>
        <xdr:cNvPr id="79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 bwMode="auto">
        <a:xfrm>
          <a:off x="3377184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44</xdr:row>
      <xdr:rowOff>1663700</xdr:rowOff>
    </xdr:from>
    <xdr:ext cx="520700" cy="137391"/>
    <xdr:sp macro="" textlink="">
      <xdr:nvSpPr>
        <xdr:cNvPr id="80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 bwMode="auto">
        <a:xfrm>
          <a:off x="3377184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44</xdr:row>
      <xdr:rowOff>1663700</xdr:rowOff>
    </xdr:from>
    <xdr:ext cx="520700" cy="137391"/>
    <xdr:sp macro="" textlink="">
      <xdr:nvSpPr>
        <xdr:cNvPr id="81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 bwMode="auto">
        <a:xfrm>
          <a:off x="3377184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44</xdr:row>
      <xdr:rowOff>1663700</xdr:rowOff>
    </xdr:from>
    <xdr:ext cx="520700" cy="137391"/>
    <xdr:sp macro="" textlink="">
      <xdr:nvSpPr>
        <xdr:cNvPr id="82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 bwMode="auto">
        <a:xfrm>
          <a:off x="3377184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41</xdr:row>
      <xdr:rowOff>1905000</xdr:rowOff>
    </xdr:from>
    <xdr:ext cx="482600" cy="143163"/>
    <xdr:sp macro="" textlink="">
      <xdr:nvSpPr>
        <xdr:cNvPr id="83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 bwMode="auto">
        <a:xfrm>
          <a:off x="267004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41</xdr:row>
      <xdr:rowOff>1905000</xdr:rowOff>
    </xdr:from>
    <xdr:ext cx="482600" cy="143163"/>
    <xdr:sp macro="" textlink="">
      <xdr:nvSpPr>
        <xdr:cNvPr id="84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 bwMode="auto">
        <a:xfrm>
          <a:off x="267004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42</xdr:row>
      <xdr:rowOff>850900</xdr:rowOff>
    </xdr:from>
    <xdr:ext cx="482600" cy="152400"/>
    <xdr:sp macro="" textlink="">
      <xdr:nvSpPr>
        <xdr:cNvPr id="85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/>
      </xdr:nvSpPr>
      <xdr:spPr bwMode="auto">
        <a:xfrm>
          <a:off x="2670048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42</xdr:row>
      <xdr:rowOff>1651000</xdr:rowOff>
    </xdr:from>
    <xdr:ext cx="482600" cy="137391"/>
    <xdr:sp macro="" textlink="">
      <xdr:nvSpPr>
        <xdr:cNvPr id="86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 bwMode="auto">
        <a:xfrm>
          <a:off x="2670048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43</xdr:row>
      <xdr:rowOff>850900</xdr:rowOff>
    </xdr:from>
    <xdr:ext cx="482600" cy="152400"/>
    <xdr:sp macro="" textlink="">
      <xdr:nvSpPr>
        <xdr:cNvPr id="87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 bwMode="auto">
        <a:xfrm>
          <a:off x="2670048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88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89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90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91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41</xdr:row>
      <xdr:rowOff>1905000</xdr:rowOff>
    </xdr:from>
    <xdr:ext cx="482600" cy="143163"/>
    <xdr:sp macro="" textlink="">
      <xdr:nvSpPr>
        <xdr:cNvPr id="92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 bwMode="auto">
        <a:xfrm>
          <a:off x="267004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41</xdr:row>
      <xdr:rowOff>1905000</xdr:rowOff>
    </xdr:from>
    <xdr:ext cx="482600" cy="143163"/>
    <xdr:sp macro="" textlink="">
      <xdr:nvSpPr>
        <xdr:cNvPr id="93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 bwMode="auto">
        <a:xfrm>
          <a:off x="267004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42</xdr:row>
      <xdr:rowOff>850900</xdr:rowOff>
    </xdr:from>
    <xdr:ext cx="482600" cy="152400"/>
    <xdr:sp macro="" textlink="">
      <xdr:nvSpPr>
        <xdr:cNvPr id="94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 bwMode="auto">
        <a:xfrm>
          <a:off x="2670048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42</xdr:row>
      <xdr:rowOff>1651000</xdr:rowOff>
    </xdr:from>
    <xdr:ext cx="482600" cy="137391"/>
    <xdr:sp macro="" textlink="">
      <xdr:nvSpPr>
        <xdr:cNvPr id="95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 bwMode="auto">
        <a:xfrm>
          <a:off x="2670048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43</xdr:row>
      <xdr:rowOff>850900</xdr:rowOff>
    </xdr:from>
    <xdr:ext cx="482600" cy="152400"/>
    <xdr:sp macro="" textlink="">
      <xdr:nvSpPr>
        <xdr:cNvPr id="96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 bwMode="auto">
        <a:xfrm>
          <a:off x="2670048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97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98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99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100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41</xdr:row>
      <xdr:rowOff>1905000</xdr:rowOff>
    </xdr:from>
    <xdr:ext cx="482600" cy="143163"/>
    <xdr:sp macro="" textlink="">
      <xdr:nvSpPr>
        <xdr:cNvPr id="101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 bwMode="auto">
        <a:xfrm>
          <a:off x="267004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41</xdr:row>
      <xdr:rowOff>1905000</xdr:rowOff>
    </xdr:from>
    <xdr:ext cx="482600" cy="143163"/>
    <xdr:sp macro="" textlink="">
      <xdr:nvSpPr>
        <xdr:cNvPr id="102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 bwMode="auto">
        <a:xfrm>
          <a:off x="267004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42</xdr:row>
      <xdr:rowOff>850900</xdr:rowOff>
    </xdr:from>
    <xdr:ext cx="482600" cy="152400"/>
    <xdr:sp macro="" textlink="">
      <xdr:nvSpPr>
        <xdr:cNvPr id="103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 bwMode="auto">
        <a:xfrm>
          <a:off x="2670048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42</xdr:row>
      <xdr:rowOff>1651000</xdr:rowOff>
    </xdr:from>
    <xdr:ext cx="482600" cy="137391"/>
    <xdr:sp macro="" textlink="">
      <xdr:nvSpPr>
        <xdr:cNvPr id="104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 bwMode="auto">
        <a:xfrm>
          <a:off x="2670048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43</xdr:row>
      <xdr:rowOff>850900</xdr:rowOff>
    </xdr:from>
    <xdr:ext cx="482600" cy="152400"/>
    <xdr:sp macro="" textlink="">
      <xdr:nvSpPr>
        <xdr:cNvPr id="105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 bwMode="auto">
        <a:xfrm>
          <a:off x="2670048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106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107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108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109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41</xdr:row>
      <xdr:rowOff>1905000</xdr:rowOff>
    </xdr:from>
    <xdr:ext cx="482600" cy="143163"/>
    <xdr:sp macro="" textlink="">
      <xdr:nvSpPr>
        <xdr:cNvPr id="110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 bwMode="auto">
        <a:xfrm>
          <a:off x="267004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41</xdr:row>
      <xdr:rowOff>1905000</xdr:rowOff>
    </xdr:from>
    <xdr:ext cx="482600" cy="143163"/>
    <xdr:sp macro="" textlink="">
      <xdr:nvSpPr>
        <xdr:cNvPr id="111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 bwMode="auto">
        <a:xfrm>
          <a:off x="267004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42</xdr:row>
      <xdr:rowOff>850900</xdr:rowOff>
    </xdr:from>
    <xdr:ext cx="482600" cy="152400"/>
    <xdr:sp macro="" textlink="">
      <xdr:nvSpPr>
        <xdr:cNvPr id="112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 bwMode="auto">
        <a:xfrm>
          <a:off x="2670048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42</xdr:row>
      <xdr:rowOff>1651000</xdr:rowOff>
    </xdr:from>
    <xdr:ext cx="482600" cy="137391"/>
    <xdr:sp macro="" textlink="">
      <xdr:nvSpPr>
        <xdr:cNvPr id="113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 bwMode="auto">
        <a:xfrm>
          <a:off x="2670048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43</xdr:row>
      <xdr:rowOff>850900</xdr:rowOff>
    </xdr:from>
    <xdr:ext cx="482600" cy="152400"/>
    <xdr:sp macro="" textlink="">
      <xdr:nvSpPr>
        <xdr:cNvPr id="114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 bwMode="auto">
        <a:xfrm>
          <a:off x="2670048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115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116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117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44</xdr:row>
      <xdr:rowOff>1663700</xdr:rowOff>
    </xdr:from>
    <xdr:ext cx="520700" cy="137391"/>
    <xdr:sp macro="" textlink="">
      <xdr:nvSpPr>
        <xdr:cNvPr id="118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 bwMode="auto">
        <a:xfrm>
          <a:off x="267004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119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120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850900</xdr:rowOff>
    </xdr:from>
    <xdr:ext cx="482600" cy="152400"/>
    <xdr:sp macro="" textlink="">
      <xdr:nvSpPr>
        <xdr:cNvPr id="121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/>
      </xdr:nvSpPr>
      <xdr:spPr bwMode="auto">
        <a:xfrm>
          <a:off x="2449068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1651000</xdr:rowOff>
    </xdr:from>
    <xdr:ext cx="482600" cy="137391"/>
    <xdr:sp macro="" textlink="">
      <xdr:nvSpPr>
        <xdr:cNvPr id="122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/>
      </xdr:nvSpPr>
      <xdr:spPr bwMode="auto">
        <a:xfrm>
          <a:off x="2449068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43</xdr:row>
      <xdr:rowOff>850900</xdr:rowOff>
    </xdr:from>
    <xdr:ext cx="482600" cy="152400"/>
    <xdr:sp macro="" textlink="">
      <xdr:nvSpPr>
        <xdr:cNvPr id="123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/>
      </xdr:nvSpPr>
      <xdr:spPr bwMode="auto">
        <a:xfrm>
          <a:off x="2449068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24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25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26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27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128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129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850900</xdr:rowOff>
    </xdr:from>
    <xdr:ext cx="482600" cy="152400"/>
    <xdr:sp macro="" textlink="">
      <xdr:nvSpPr>
        <xdr:cNvPr id="130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/>
      </xdr:nvSpPr>
      <xdr:spPr bwMode="auto">
        <a:xfrm>
          <a:off x="2449068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1651000</xdr:rowOff>
    </xdr:from>
    <xdr:ext cx="482600" cy="137391"/>
    <xdr:sp macro="" textlink="">
      <xdr:nvSpPr>
        <xdr:cNvPr id="131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/>
      </xdr:nvSpPr>
      <xdr:spPr bwMode="auto">
        <a:xfrm>
          <a:off x="2449068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43</xdr:row>
      <xdr:rowOff>850900</xdr:rowOff>
    </xdr:from>
    <xdr:ext cx="482600" cy="152400"/>
    <xdr:sp macro="" textlink="">
      <xdr:nvSpPr>
        <xdr:cNvPr id="132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/>
      </xdr:nvSpPr>
      <xdr:spPr bwMode="auto">
        <a:xfrm>
          <a:off x="2449068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33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34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35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36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137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138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850900</xdr:rowOff>
    </xdr:from>
    <xdr:ext cx="482600" cy="152400"/>
    <xdr:sp macro="" textlink="">
      <xdr:nvSpPr>
        <xdr:cNvPr id="139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 bwMode="auto">
        <a:xfrm>
          <a:off x="2449068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1651000</xdr:rowOff>
    </xdr:from>
    <xdr:ext cx="482600" cy="137391"/>
    <xdr:sp macro="" textlink="">
      <xdr:nvSpPr>
        <xdr:cNvPr id="140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 bwMode="auto">
        <a:xfrm>
          <a:off x="2449068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43</xdr:row>
      <xdr:rowOff>850900</xdr:rowOff>
    </xdr:from>
    <xdr:ext cx="482600" cy="152400"/>
    <xdr:sp macro="" textlink="">
      <xdr:nvSpPr>
        <xdr:cNvPr id="141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 bwMode="auto">
        <a:xfrm>
          <a:off x="2449068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42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43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44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45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146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41</xdr:row>
      <xdr:rowOff>1905000</xdr:rowOff>
    </xdr:from>
    <xdr:ext cx="482600" cy="143163"/>
    <xdr:sp macro="" textlink="">
      <xdr:nvSpPr>
        <xdr:cNvPr id="147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 bwMode="auto">
        <a:xfrm>
          <a:off x="24490680" y="35974020"/>
          <a:ext cx="482600" cy="143163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850900</xdr:rowOff>
    </xdr:from>
    <xdr:ext cx="482600" cy="152400"/>
    <xdr:sp macro="" textlink="">
      <xdr:nvSpPr>
        <xdr:cNvPr id="148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 bwMode="auto">
        <a:xfrm>
          <a:off x="24490680" y="3682492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42</xdr:row>
      <xdr:rowOff>1651000</xdr:rowOff>
    </xdr:from>
    <xdr:ext cx="482600" cy="137391"/>
    <xdr:sp macro="" textlink="">
      <xdr:nvSpPr>
        <xdr:cNvPr id="149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 bwMode="auto">
        <a:xfrm>
          <a:off x="24490680" y="36992560"/>
          <a:ext cx="4826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43</xdr:row>
      <xdr:rowOff>850900</xdr:rowOff>
    </xdr:from>
    <xdr:ext cx="482600" cy="152400"/>
    <xdr:sp macro="" textlink="">
      <xdr:nvSpPr>
        <xdr:cNvPr id="150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 bwMode="auto">
        <a:xfrm>
          <a:off x="24490680" y="37846000"/>
          <a:ext cx="482600" cy="1524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51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52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53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44</xdr:row>
      <xdr:rowOff>1663700</xdr:rowOff>
    </xdr:from>
    <xdr:ext cx="520700" cy="137391"/>
    <xdr:sp macro="" textlink="">
      <xdr:nvSpPr>
        <xdr:cNvPr id="154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/>
      </xdr:nvSpPr>
      <xdr:spPr bwMode="auto">
        <a:xfrm>
          <a:off x="24490680" y="39413180"/>
          <a:ext cx="520700" cy="137391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twoCellAnchor editAs="oneCell">
    <xdr:from>
      <xdr:col>0</xdr:col>
      <xdr:colOff>825500</xdr:colOff>
      <xdr:row>0</xdr:row>
      <xdr:rowOff>142876</xdr:rowOff>
    </xdr:from>
    <xdr:to>
      <xdr:col>2</xdr:col>
      <xdr:colOff>1009155</xdr:colOff>
      <xdr:row>5</xdr:row>
      <xdr:rowOff>126510</xdr:rowOff>
    </xdr:to>
    <xdr:pic>
      <xdr:nvPicPr>
        <xdr:cNvPr id="159" name="Immagine 158">
          <a:extLst>
            <a:ext uri="{FF2B5EF4-FFF2-40B4-BE49-F238E27FC236}">
              <a16:creationId xmlns:a16="http://schemas.microsoft.com/office/drawing/2014/main" id="{A1D1FCD0-C34A-95C0-1DA4-E973AAFCBA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500" y="142876"/>
          <a:ext cx="2946400" cy="9659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CCF85-1A28-47F0-A938-CA5B7C8B3967}">
  <sheetPr codeName="Foglio1">
    <pageSetUpPr fitToPage="1"/>
  </sheetPr>
  <dimension ref="A1:H50"/>
  <sheetViews>
    <sheetView topLeftCell="A28" zoomScale="75" zoomScaleNormal="115" workbookViewId="0">
      <selection activeCell="B43" sqref="B43"/>
    </sheetView>
  </sheetViews>
  <sheetFormatPr defaultColWidth="9" defaultRowHeight="15.5"/>
  <cols>
    <col min="1" max="1" width="28.08203125" style="25" customWidth="1"/>
    <col min="2" max="2" width="29.5" style="25" customWidth="1"/>
    <col min="3" max="3" width="27.83203125" style="25" customWidth="1"/>
    <col min="4" max="4" width="51.58203125" style="25" bestFit="1" customWidth="1"/>
    <col min="5" max="16384" width="9" style="25"/>
  </cols>
  <sheetData>
    <row r="1" spans="1:8" ht="30.5">
      <c r="B1" s="162"/>
      <c r="C1" s="162"/>
      <c r="D1" s="147" t="s">
        <v>0</v>
      </c>
    </row>
    <row r="2" spans="1:8" ht="33.75" customHeight="1">
      <c r="B2" s="160" t="s">
        <v>185</v>
      </c>
      <c r="C2" s="160"/>
    </row>
    <row r="3" spans="1:8">
      <c r="B3" s="161" t="s">
        <v>183</v>
      </c>
      <c r="C3" s="161"/>
    </row>
    <row r="4" spans="1:8">
      <c r="B4" s="161" t="s">
        <v>184</v>
      </c>
      <c r="C4" s="161"/>
    </row>
    <row r="6" spans="1:8" ht="72.75" customHeight="1">
      <c r="A6" s="150" t="s">
        <v>1</v>
      </c>
      <c r="B6" s="150"/>
      <c r="C6" s="150"/>
      <c r="D6" s="150"/>
    </row>
    <row r="8" spans="1:8">
      <c r="A8" s="150" t="s">
        <v>2</v>
      </c>
      <c r="B8" s="150"/>
      <c r="C8" s="150"/>
      <c r="D8" s="150"/>
    </row>
    <row r="9" spans="1:8">
      <c r="A9" s="164" t="s">
        <v>3</v>
      </c>
      <c r="B9" s="164"/>
      <c r="C9" s="164"/>
      <c r="D9" s="164"/>
    </row>
    <row r="11" spans="1:8" ht="49.5" customHeight="1">
      <c r="A11" s="24" t="s">
        <v>181</v>
      </c>
      <c r="B11" s="108"/>
      <c r="C11" s="151" t="s">
        <v>182</v>
      </c>
      <c r="D11" s="151"/>
      <c r="H11" s="99"/>
    </row>
    <row r="13" spans="1:8">
      <c r="A13" s="24" t="s">
        <v>4</v>
      </c>
      <c r="B13" s="152"/>
      <c r="C13" s="152"/>
      <c r="D13" s="152"/>
    </row>
    <row r="14" spans="1:8">
      <c r="A14" s="24" t="s">
        <v>5</v>
      </c>
      <c r="B14" s="131"/>
      <c r="C14" s="132"/>
      <c r="D14" s="141"/>
    </row>
    <row r="15" spans="1:8">
      <c r="A15" s="24" t="s">
        <v>6</v>
      </c>
      <c r="B15" s="108"/>
      <c r="C15" s="132"/>
      <c r="D15" s="142"/>
    </row>
    <row r="16" spans="1:8" ht="33.75" customHeight="1">
      <c r="A16" s="109" t="s">
        <v>7</v>
      </c>
      <c r="B16" s="108"/>
      <c r="C16" s="159" t="s">
        <v>8</v>
      </c>
      <c r="D16" s="159"/>
    </row>
    <row r="17" spans="1:4">
      <c r="A17" s="157" t="s">
        <v>9</v>
      </c>
      <c r="B17" s="24" t="s">
        <v>10</v>
      </c>
      <c r="C17" s="156"/>
      <c r="D17" s="156"/>
    </row>
    <row r="18" spans="1:4">
      <c r="A18" s="157"/>
      <c r="B18" s="24" t="s">
        <v>11</v>
      </c>
      <c r="C18" s="156"/>
      <c r="D18" s="156"/>
    </row>
    <row r="19" spans="1:4">
      <c r="A19" s="157"/>
      <c r="B19" s="24" t="s">
        <v>12</v>
      </c>
      <c r="C19" s="156"/>
      <c r="D19" s="156"/>
    </row>
    <row r="20" spans="1:4">
      <c r="A20" s="157"/>
      <c r="B20" s="24" t="s">
        <v>13</v>
      </c>
      <c r="C20" s="156"/>
      <c r="D20" s="156"/>
    </row>
    <row r="21" spans="1:4">
      <c r="A21" s="157"/>
      <c r="B21" s="24" t="s">
        <v>14</v>
      </c>
      <c r="C21" s="156"/>
      <c r="D21" s="156"/>
    </row>
    <row r="22" spans="1:4" ht="50.25" customHeight="1">
      <c r="B22" s="165" t="s">
        <v>15</v>
      </c>
      <c r="C22" s="166"/>
      <c r="D22" s="167"/>
    </row>
    <row r="23" spans="1:4">
      <c r="A23" s="157" t="s">
        <v>16</v>
      </c>
      <c r="B23" s="109" t="s">
        <v>17</v>
      </c>
      <c r="C23" s="143" t="s">
        <v>180</v>
      </c>
      <c r="D23" s="144"/>
    </row>
    <row r="24" spans="1:4">
      <c r="A24" s="158"/>
      <c r="B24" s="109" t="s">
        <v>18</v>
      </c>
      <c r="C24" s="143" t="s">
        <v>180</v>
      </c>
      <c r="D24" s="145"/>
    </row>
    <row r="25" spans="1:4">
      <c r="A25" s="158"/>
      <c r="B25" s="109" t="s">
        <v>19</v>
      </c>
      <c r="C25" s="143" t="s">
        <v>180</v>
      </c>
      <c r="D25" s="146"/>
    </row>
    <row r="27" spans="1:4">
      <c r="A27" s="150" t="s">
        <v>20</v>
      </c>
      <c r="B27" s="150"/>
      <c r="C27" s="150"/>
      <c r="D27" s="150"/>
    </row>
    <row r="28" spans="1:4">
      <c r="A28" s="26"/>
      <c r="B28" s="26"/>
      <c r="C28" s="26"/>
      <c r="D28" s="26"/>
    </row>
    <row r="29" spans="1:4" ht="15.75" customHeight="1">
      <c r="A29" s="168" t="s">
        <v>21</v>
      </c>
      <c r="B29" s="169"/>
      <c r="C29" s="170"/>
      <c r="D29" s="26"/>
    </row>
    <row r="30" spans="1:4">
      <c r="A30" s="24"/>
      <c r="B30" s="24" t="s">
        <v>22</v>
      </c>
      <c r="C30" s="24" t="s">
        <v>23</v>
      </c>
    </row>
    <row r="31" spans="1:4">
      <c r="A31" s="134" t="s">
        <v>24</v>
      </c>
      <c r="B31" s="135">
        <f>'Interventi - Dispositivi'!K21</f>
        <v>0</v>
      </c>
      <c r="C31" s="135">
        <f>IF(C43&gt;44260,B31*C42,'Interventi - Dispositivi'!L21)</f>
        <v>0</v>
      </c>
      <c r="D31" s="140"/>
    </row>
    <row r="32" spans="1:4">
      <c r="B32" s="136"/>
    </row>
    <row r="33" spans="1:4">
      <c r="A33" s="150" t="s">
        <v>25</v>
      </c>
      <c r="B33" s="171"/>
      <c r="C33" s="171"/>
      <c r="D33" s="26"/>
    </row>
    <row r="34" spans="1:4">
      <c r="A34" s="24"/>
      <c r="B34" s="24" t="s">
        <v>22</v>
      </c>
      <c r="C34" s="24" t="s">
        <v>23</v>
      </c>
    </row>
    <row r="35" spans="1:4">
      <c r="A35" s="134" t="s">
        <v>26</v>
      </c>
      <c r="B35" s="135">
        <f>+'Interventi - Dispositivi'!$K$29</f>
        <v>0</v>
      </c>
      <c r="C35" s="135">
        <f>IF($C$43&gt;44260,B35*$C$42,'Interventi - Dispositivi'!L29)</f>
        <v>0</v>
      </c>
      <c r="D35" s="139"/>
    </row>
    <row r="36" spans="1:4">
      <c r="B36" s="136"/>
    </row>
    <row r="37" spans="1:4">
      <c r="A37" s="150" t="s">
        <v>27</v>
      </c>
      <c r="B37" s="171"/>
      <c r="C37" s="171"/>
      <c r="D37" s="26"/>
    </row>
    <row r="38" spans="1:4">
      <c r="A38" s="24"/>
      <c r="B38" s="24" t="s">
        <v>22</v>
      </c>
      <c r="C38" s="24" t="s">
        <v>23</v>
      </c>
    </row>
    <row r="39" spans="1:4">
      <c r="A39" s="134" t="s">
        <v>28</v>
      </c>
      <c r="B39" s="135">
        <f>+'Interventi - Dispositivi'!$K$55</f>
        <v>0</v>
      </c>
      <c r="C39" s="135">
        <f>IF($C$43&gt;44260,B39*$C$42,'Interventi - Dispositivi'!L55)</f>
        <v>0</v>
      </c>
    </row>
    <row r="40" spans="1:4">
      <c r="B40" s="136"/>
    </row>
    <row r="41" spans="1:4" ht="46.5">
      <c r="A41" s="130" t="s">
        <v>29</v>
      </c>
      <c r="B41" s="110" t="s">
        <v>30</v>
      </c>
      <c r="C41" s="110" t="s">
        <v>31</v>
      </c>
      <c r="D41" s="110" t="s">
        <v>32</v>
      </c>
    </row>
    <row r="42" spans="1:4">
      <c r="A42" s="24"/>
      <c r="B42" s="137" t="str">
        <f>IF(B43&lt;&gt;0,B43/B43,"-")</f>
        <v>-</v>
      </c>
      <c r="C42" s="137" t="str">
        <f>IF(C43&lt;&gt;0,C43/B43,"-")</f>
        <v>-</v>
      </c>
      <c r="D42" s="137" t="str">
        <f>IF(D43&lt;&gt;0,D43/B43,"-")</f>
        <v>-</v>
      </c>
    </row>
    <row r="43" spans="1:4" ht="23.5">
      <c r="A43" s="134" t="s">
        <v>33</v>
      </c>
      <c r="B43" s="138">
        <f>+'Interventi - Dispositivi'!G2</f>
        <v>0</v>
      </c>
      <c r="C43" s="138">
        <f>+'Interventi - Dispositivi'!G3</f>
        <v>0</v>
      </c>
      <c r="D43" s="138">
        <f>+'Interventi - Dispositivi'!G4</f>
        <v>0</v>
      </c>
    </row>
    <row r="45" spans="1:4">
      <c r="A45" s="153" t="s">
        <v>186</v>
      </c>
      <c r="B45" s="154"/>
      <c r="C45" s="148" t="str" cm="1">
        <f t="array" ref="C45">_xlfn.IFS(AND(SUM('Interventi - Dispositivi'!J11:J20)=0,SUM('Interventi - Dispositivi'!J24:J28)=0,SUM('Interventi - Dispositivi'!J32:J54)=0),"-",(OR('Interventi - Dispositivi'!M11:N20&lt;&gt;"",'Interventi - Dispositivi'!M24:N28&lt;&gt;"",'Interventi - Dispositivi'!M32:N54&lt;&gt;"")), "No, controllare errori",AND('Interventi - Dispositivi'!M11:N20 ="",'Interventi - Dispositivi'!M24:N28="",'Interventi - Dispositivi'!M32:N54=""),"SI")</f>
        <v>-</v>
      </c>
      <c r="D45" s="155" t="s">
        <v>187</v>
      </c>
    </row>
    <row r="46" spans="1:4">
      <c r="A46" s="153"/>
      <c r="B46" s="153"/>
      <c r="C46" s="149"/>
      <c r="D46" s="155"/>
    </row>
    <row r="48" spans="1:4">
      <c r="A48" s="133" t="s">
        <v>34</v>
      </c>
      <c r="B48" s="139"/>
      <c r="C48" s="139"/>
    </row>
    <row r="50" spans="3:4">
      <c r="C50" s="163" t="s">
        <v>35</v>
      </c>
      <c r="D50" s="163"/>
    </row>
  </sheetData>
  <sheetProtection algorithmName="SHA-512" hashValue="gIAzArAT+s8ucVaeI8/6tCRWmcf2ATHdFG0ucXRquiDePN27K8C390q+TLfEVv00pIwnzms9VcNeK/EmyoRvdg==" saltValue="Vh19eWh54LXqtUYbAV1LNw==" spinCount="100000" sheet="1" formatCells="0" formatColumns="0" formatRows="0" insertColumns="0" insertRows="0" insertHyperlinks="0" deleteColumns="0" deleteRows="0" sort="0" autoFilter="0" pivotTables="0"/>
  <mergeCells count="25">
    <mergeCell ref="B2:C2"/>
    <mergeCell ref="B3:C3"/>
    <mergeCell ref="B4:C4"/>
    <mergeCell ref="B1:C1"/>
    <mergeCell ref="C50:D50"/>
    <mergeCell ref="A9:D9"/>
    <mergeCell ref="C21:D21"/>
    <mergeCell ref="B22:D22"/>
    <mergeCell ref="A27:D27"/>
    <mergeCell ref="A29:C29"/>
    <mergeCell ref="A33:C33"/>
    <mergeCell ref="A37:C37"/>
    <mergeCell ref="A17:A21"/>
    <mergeCell ref="C17:D17"/>
    <mergeCell ref="C18:D18"/>
    <mergeCell ref="C19:D19"/>
    <mergeCell ref="A6:D6"/>
    <mergeCell ref="A8:D8"/>
    <mergeCell ref="C11:D11"/>
    <mergeCell ref="B13:D13"/>
    <mergeCell ref="A45:B46"/>
    <mergeCell ref="D45:D46"/>
    <mergeCell ref="C20:D20"/>
    <mergeCell ref="A23:A25"/>
    <mergeCell ref="C16:D16"/>
  </mergeCells>
  <conditionalFormatting sqref="C45:C46">
    <cfRule type="expression" dxfId="9" priority="1">
      <formula>IF(C45="No, controllare errori",1,0)</formula>
    </cfRule>
  </conditionalFormatting>
  <dataValidations count="3">
    <dataValidation type="textLength" operator="equal" allowBlank="1" showInputMessage="1" showErrorMessage="1" errorTitle="Numero caratteri errato" error="Numero di caratteri diverso dal previsto. Eliminare eventuali spazi. Il format del codice progetto è 2024-FR2-XXXXX" sqref="B11" xr:uid="{4A645F15-D77F-4A55-85C6-FEAB79612FF3}">
      <formula1>14</formula1>
    </dataValidation>
    <dataValidation type="list" allowBlank="1" showInputMessage="1" showErrorMessage="1" sqref="C23:C25" xr:uid="{C4EDF5C0-F075-465D-B1CC-69B5C0EBD0F7}">
      <formula1>"SI, NO,-"</formula1>
    </dataValidation>
    <dataValidation type="custom" operator="equal" allowBlank="1" showInputMessage="1" showErrorMessage="1" error="Il Codice Fiscale deve essere di 11 o 16 caratteri. Controllare eventuali errori/spazi." sqref="B14" xr:uid="{0B820A75-C59A-4E7E-B475-D4EDB6674C6F}">
      <formula1>OR(LEN(B14)=11, LEN(B14)=16)</formula1>
    </dataValidation>
  </dataValidations>
  <pageMargins left="0.70866141732283472" right="0.70866141732283472" top="0.74803149606299213" bottom="0.74803149606299213" header="0.31496062992125984" footer="0.31496062992125984"/>
  <pageSetup paperSize="9" scale="7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2">
    <pageSetUpPr fitToPage="1"/>
  </sheetPr>
  <dimension ref="A1:AM207"/>
  <sheetViews>
    <sheetView tabSelected="1" topLeftCell="D1" zoomScale="55" zoomScaleNormal="55" zoomScaleSheetLayoutView="25" workbookViewId="0">
      <pane ySplit="7" topLeftCell="A8" activePane="bottomLeft" state="frozen"/>
      <selection pane="bottomLeft" activeCell="G50" sqref="G50"/>
    </sheetView>
  </sheetViews>
  <sheetFormatPr defaultColWidth="40" defaultRowHeight="15.5"/>
  <cols>
    <col min="1" max="1" width="10.75" style="10" bestFit="1" customWidth="1"/>
    <col min="2" max="2" width="25.58203125" style="20" bestFit="1" customWidth="1"/>
    <col min="3" max="3" width="50.33203125" style="20" bestFit="1" customWidth="1"/>
    <col min="4" max="4" width="19.58203125" style="20" customWidth="1"/>
    <col min="5" max="5" width="19.83203125" style="20" customWidth="1"/>
    <col min="6" max="6" width="17.58203125" style="21" customWidth="1"/>
    <col min="7" max="7" width="30.83203125" style="22" customWidth="1"/>
    <col min="8" max="8" width="19.33203125" style="2" customWidth="1"/>
    <col min="9" max="9" width="13.58203125" style="2" customWidth="1"/>
    <col min="10" max="10" width="12.33203125" style="2" customWidth="1"/>
    <col min="11" max="11" width="16" style="2" customWidth="1"/>
    <col min="12" max="12" width="17.58203125" style="2" customWidth="1"/>
    <col min="13" max="13" width="21.83203125" style="37" customWidth="1"/>
    <col min="14" max="14" width="34.25" style="29" customWidth="1"/>
    <col min="15" max="29" width="40" style="1"/>
    <col min="30" max="16384" width="40" style="2"/>
  </cols>
  <sheetData>
    <row r="1" spans="1:39" s="1" customFormat="1" ht="16" thickBot="1">
      <c r="A1" s="23"/>
      <c r="B1" s="23"/>
      <c r="C1" s="23"/>
      <c r="D1" s="172" t="s">
        <v>36</v>
      </c>
      <c r="E1" s="173"/>
      <c r="F1" s="173"/>
      <c r="G1" s="172" t="str">
        <f>IF('Scheda progettuale'!$B$11&lt;&gt;"",'Scheda progettuale'!$B$11,"-")</f>
        <v>-</v>
      </c>
      <c r="H1" s="174"/>
      <c r="I1" s="23"/>
      <c r="J1" s="23"/>
      <c r="K1" s="23"/>
      <c r="L1" s="23"/>
      <c r="M1" s="33"/>
      <c r="N1" s="29"/>
    </row>
    <row r="2" spans="1:39" ht="16" thickBot="1">
      <c r="A2" s="3"/>
      <c r="B2" s="3"/>
      <c r="C2" s="1"/>
      <c r="D2" s="184" t="s">
        <v>30</v>
      </c>
      <c r="E2" s="185"/>
      <c r="F2" s="186"/>
      <c r="G2" s="117">
        <f>$K$56</f>
        <v>0</v>
      </c>
      <c r="H2" s="118" cm="1">
        <f t="array" ref="H2">IF(AND($J$32:$J$54="",$J$11:$J$20="",$J$24:$J$28=""),0,$G$2/G$2)</f>
        <v>0</v>
      </c>
      <c r="I2" s="3"/>
      <c r="J2" s="3"/>
      <c r="K2" s="3"/>
      <c r="L2" s="33"/>
      <c r="M2" s="29"/>
      <c r="N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39" ht="16" thickBot="1">
      <c r="A3" s="3"/>
      <c r="B3" s="3"/>
      <c r="C3" s="1"/>
      <c r="D3" s="184" t="s">
        <v>37</v>
      </c>
      <c r="E3" s="185"/>
      <c r="F3" s="186"/>
      <c r="G3" s="119">
        <f>IF($L$56&lt;=44260,$L$56,44260)</f>
        <v>0</v>
      </c>
      <c r="H3" s="120" cm="1">
        <f t="array" ref="H3">IF(AND($J$32:$J$54="",$J$11:$J$20="",$J$24:$J$28=""),0,$G$3/$G$2)</f>
        <v>0</v>
      </c>
      <c r="I3" s="27"/>
      <c r="J3" s="3"/>
      <c r="K3" s="1"/>
      <c r="L3" s="34"/>
      <c r="M3" s="14"/>
      <c r="N3" s="1"/>
      <c r="AD3" s="1"/>
      <c r="AE3" s="1"/>
      <c r="AF3" s="1"/>
      <c r="AG3" s="1"/>
      <c r="AH3" s="1"/>
      <c r="AI3" s="1"/>
      <c r="AJ3" s="1"/>
    </row>
    <row r="4" spans="1:39" ht="16" thickBot="1">
      <c r="A4" s="3"/>
      <c r="B4" s="3"/>
      <c r="C4" s="2"/>
      <c r="D4" s="184" t="s">
        <v>38</v>
      </c>
      <c r="E4" s="185"/>
      <c r="F4" s="186"/>
      <c r="G4" s="121">
        <f>IF($L$56&lt;=44260,$K$56-$L$56,$K$56-44260)</f>
        <v>0</v>
      </c>
      <c r="H4" s="122" cm="1">
        <f t="array" ref="H4">IF(AND($J$32:$J$54="",$J$11:$J$20="",$J$24:$J$28=""),0,$G$4/$G$2)</f>
        <v>0</v>
      </c>
      <c r="I4" s="3"/>
      <c r="K4" s="3"/>
      <c r="L4" s="33"/>
      <c r="M4" s="29"/>
      <c r="N4" s="1"/>
      <c r="AD4" s="1"/>
      <c r="AE4" s="1"/>
      <c r="AF4" s="1"/>
      <c r="AG4" s="1"/>
      <c r="AH4" s="1"/>
      <c r="AI4" s="1"/>
      <c r="AJ4" s="1"/>
      <c r="AK4" s="1"/>
      <c r="AL4" s="1"/>
      <c r="AM4" s="1"/>
    </row>
    <row r="5" spans="1:39" s="1" customFormat="1">
      <c r="A5" s="3"/>
      <c r="B5" s="3"/>
      <c r="C5" s="3"/>
      <c r="D5" s="3"/>
      <c r="E5" s="3"/>
      <c r="F5" s="4"/>
      <c r="G5" s="5"/>
      <c r="H5" s="3"/>
      <c r="I5" s="3"/>
      <c r="J5" s="3"/>
      <c r="K5" s="3"/>
      <c r="L5" s="3"/>
      <c r="M5" s="33"/>
      <c r="N5" s="29"/>
    </row>
    <row r="6" spans="1:39" s="1" customFormat="1">
      <c r="A6" s="3"/>
      <c r="B6" s="3"/>
      <c r="C6" s="3"/>
      <c r="D6" s="3"/>
      <c r="E6" s="3"/>
      <c r="F6" s="4"/>
      <c r="G6" s="5"/>
      <c r="H6" s="3"/>
      <c r="I6" s="3"/>
      <c r="J6" s="3"/>
      <c r="K6" s="3"/>
      <c r="L6" s="3"/>
      <c r="M6" s="33"/>
      <c r="N6" s="29"/>
    </row>
    <row r="7" spans="1:39" s="1" customFormat="1" ht="95" customHeight="1">
      <c r="A7" s="7" t="s">
        <v>39</v>
      </c>
      <c r="B7" s="13" t="s">
        <v>40</v>
      </c>
      <c r="C7" s="13" t="s">
        <v>41</v>
      </c>
      <c r="D7" s="13" t="s">
        <v>42</v>
      </c>
      <c r="E7" s="13" t="s">
        <v>43</v>
      </c>
      <c r="F7" s="101" t="s">
        <v>44</v>
      </c>
      <c r="G7" s="96" t="s">
        <v>45</v>
      </c>
      <c r="H7" s="96" t="s">
        <v>46</v>
      </c>
      <c r="I7" s="13" t="s">
        <v>47</v>
      </c>
      <c r="J7" s="96" t="s">
        <v>48</v>
      </c>
      <c r="K7" s="101" t="s">
        <v>49</v>
      </c>
      <c r="L7" s="96" t="s">
        <v>50</v>
      </c>
      <c r="M7" s="96" t="s">
        <v>51</v>
      </c>
      <c r="N7" s="96" t="s">
        <v>52</v>
      </c>
    </row>
    <row r="8" spans="1:39">
      <c r="A8" s="187" t="s">
        <v>53</v>
      </c>
      <c r="B8" s="187"/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28"/>
      <c r="N8" s="31"/>
    </row>
    <row r="9" spans="1:39" ht="35.5" customHeight="1">
      <c r="A9" s="6" t="s">
        <v>54</v>
      </c>
      <c r="B9" s="188" t="s">
        <v>55</v>
      </c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35"/>
      <c r="N9" s="32"/>
    </row>
    <row r="10" spans="1:39" ht="95" customHeight="1">
      <c r="A10" s="39" t="s">
        <v>39</v>
      </c>
      <c r="B10" s="40" t="s">
        <v>40</v>
      </c>
      <c r="C10" s="40" t="s">
        <v>41</v>
      </c>
      <c r="D10" s="40" t="s">
        <v>42</v>
      </c>
      <c r="E10" s="40" t="s">
        <v>56</v>
      </c>
      <c r="F10" s="50" t="s">
        <v>44</v>
      </c>
      <c r="G10" s="41" t="s">
        <v>45</v>
      </c>
      <c r="H10" s="41" t="s">
        <v>46</v>
      </c>
      <c r="I10" s="40" t="s">
        <v>47</v>
      </c>
      <c r="J10" s="41" t="s">
        <v>48</v>
      </c>
      <c r="K10" s="50" t="s">
        <v>49</v>
      </c>
      <c r="L10" s="41" t="s">
        <v>50</v>
      </c>
      <c r="M10" s="41" t="s">
        <v>51</v>
      </c>
      <c r="N10" s="41" t="s">
        <v>52</v>
      </c>
    </row>
    <row r="11" spans="1:39" ht="111.75" customHeight="1">
      <c r="A11" s="39" t="s">
        <v>57</v>
      </c>
      <c r="B11" s="42" t="s">
        <v>58</v>
      </c>
      <c r="C11" s="43" t="s">
        <v>59</v>
      </c>
      <c r="D11" s="106" t="s">
        <v>180</v>
      </c>
      <c r="E11" s="106" t="s">
        <v>180</v>
      </c>
      <c r="F11" s="53">
        <v>600</v>
      </c>
      <c r="G11" s="100">
        <v>400</v>
      </c>
      <c r="H11" s="54" t="s">
        <v>60</v>
      </c>
      <c r="I11" s="55">
        <v>1</v>
      </c>
      <c r="J11" s="107"/>
      <c r="K11" s="123">
        <f>+F11*J11</f>
        <v>0</v>
      </c>
      <c r="L11" s="123">
        <f>+G11*J11</f>
        <v>0</v>
      </c>
      <c r="M11" s="111" t="str" cm="1">
        <f t="array" ref="M11">_xlfn.IFS(N11="AMBITO NON INSERITO NELLA SCHEDA PROGETTUALE.  Se si vuole inserire, selezionare 'SI' nel foglio 'Scheda progettuale'","",AND(D11="NO",E11="NO",H11="Obbligatorio"),"Se non si richiede il finanziamento il requisito/dotazione deve essere già in possesso",AND(D11="NO",E11="-"),"Specificare se il requisito/dotazione è già in possesso",AND(D11="NO",ISBLANK(J11)),"",AND(D11="NO",J11&gt;0),"Se non si richiede il finanziamento cancellare la quantità richiesta",AND(D11="NO",J11=0),"",AND(D11="NO",J11=""),"",AND(D11="SI",E11&lt;&gt;"-",J11=""),"Specificare la quantità richiesta",AND(D11="SI",E11&lt;&gt;"-",J11=0),"Se si richiede il finanziamento la quantità richiesta deve essere maggiore di 0",(AND(D11="-",E11="-",J11&gt;0)),"Specificare se si richiede finanziamento e se il requisito/dotazione è già in possesso",AND(D11="-",E11&lt;&gt;"-"),"Specificare se si richiede il finanziamento",AND(D11&lt;&gt;"-",E11="-"),"Specificare se il requisito/dotazione è già in possesso",AND(D11="-",E11="-",J11=0),"",AND(D11="-",E11="-",J11=""),"",AND(D11&lt;&gt;"-",E11&lt;&gt;"-",J11=""),"Specificare la quantità richiesta",AND(D11&lt;&gt;"-",E11&lt;&gt;"-",J11&lt;&gt;""),"")</f>
        <v/>
      </c>
      <c r="N11" s="112" t="str" cm="1">
        <f t="array" ref="N11">_xlfn.IFS(AND(D11="-",E11="-",ISBLANK(J11),H11="Obbligatorio",'Scheda progettuale'!$C$23="SI"),"INTERVENTO/DISPOSITIVO OBBLIGATORIO",AND(D11="-",E11="-",J11=0,H11="Obbligatorio",'Scheda progettuale'!$C$23="SI"),"INTERVENTO/DISPOSITIVO OBBLIGATORIO",AND('Scheda progettuale'!$C$23&lt;&gt;"SI",OR(J11&lt;&gt;0,D11="SI")),"AMBITO NON INSERITO NELLA SCHEDA PROGETTUALE.  Se si vuole inserire, selezionare 'SI' nel foglio 'Scheda progettuale'",OR(D11&lt;&gt;"-",E11&lt;&gt;"-",H11&lt;&gt;"Obbligatorio",I11&lt;&gt;0,'Scheda progettuale'!$C$23&lt;&gt;"SI"),"")</f>
        <v/>
      </c>
      <c r="O11" s="8"/>
    </row>
    <row r="12" spans="1:39" ht="112" customHeight="1">
      <c r="A12" s="39" t="s">
        <v>61</v>
      </c>
      <c r="B12" s="44" t="s">
        <v>62</v>
      </c>
      <c r="C12" s="43" t="s">
        <v>63</v>
      </c>
      <c r="D12" s="106" t="s">
        <v>180</v>
      </c>
      <c r="E12" s="106" t="s">
        <v>180</v>
      </c>
      <c r="F12" s="53">
        <v>589.94749999999999</v>
      </c>
      <c r="G12" s="100">
        <v>393</v>
      </c>
      <c r="H12" s="56" t="s">
        <v>60</v>
      </c>
      <c r="I12" s="55">
        <v>2</v>
      </c>
      <c r="J12" s="107"/>
      <c r="K12" s="123">
        <f t="shared" ref="K12:K20" si="0">+F12*J12</f>
        <v>0</v>
      </c>
      <c r="L12" s="123">
        <f t="shared" ref="L12:L20" si="1">+G12*J12</f>
        <v>0</v>
      </c>
      <c r="M12" s="111" t="str" cm="1">
        <f t="array" ref="M12">_xlfn.IFS(N12="AMBITO NON INSERITO NELLA SCHEDA PROGETTUALE.  Se si vuole inserire, selezionare 'SI' nel foglio 'Scheda progettuale'","",AND(D12="NO",E12="NO",H12="Obbligatorio"),"Se non si richiede il finanziamento il requisito/dotazione deve essere già in possesso",AND(D12="NO",E12="-"),"Specificare se il requisito/dotazione è già in possesso",AND(D12="NO",ISBLANK(J12)),"",AND(D12="NO",J12&gt;0),"Se non si richiede il finanziamento cancellare la quantità richiesta",AND(D12="NO",J12=0),"",AND(D12="NO",J12=""),"",AND(D12="SI",E12&lt;&gt;"-",J12=""),"Specificare la quantità richiesta",AND(D12="SI",E12&lt;&gt;"-",J12=0),"Se si richiede il finanziamento la quantità richiesta deve essere maggiore di 0",(AND(D12="-",E12="-",J12&gt;0)),"Specificare se si richiede finanziamento e se il requisito/dotazione è già in possesso",AND(D12="-",E12&lt;&gt;"-"),"Specificare se si richiede il finanziamento",AND(D12&lt;&gt;"-",E12="-"),"Specificare se il requisito/dotazione è già in possesso",AND(D12="-",E12="-",J12=0),"",AND(D12="-",E12="-",J12=""),"",AND(D12&lt;&gt;"-",E12&lt;&gt;"-",J12=""),"Specificare la quantità richiesta",AND(D12&lt;&gt;"-",E12&lt;&gt;"-",J12&lt;&gt;""),"")</f>
        <v/>
      </c>
      <c r="N12" s="112" t="str" cm="1">
        <f t="array" ref="N12">_xlfn.IFS(AND(D12="-",E12="-",ISBLANK(J12),H12="Obbligatorio",'Scheda progettuale'!$C$23="SI"),"INTERVENTO/DISPOSITIVO OBBLIGATORIO",AND(D12="-",E12="-",J12=0,H12="Obbligatorio",'Scheda progettuale'!$C$23="SI"),"INTERVENTO/DISPOSITIVO OBBLIGATORIO",AND('Scheda progettuale'!$C$23&lt;&gt;"SI",OR(J12&lt;&gt;0,D12="SI")),"AMBITO NON INSERITO NELLA SCHEDA PROGETTUALE.  Se si vuole inserire, selezionare 'SI' nel foglio 'Scheda progettuale'",OR(D12&lt;&gt;"-",E12&lt;&gt;"-",H12&lt;&gt;"Obbligatorio",I12&lt;&gt;0,'Scheda progettuale'!$C$23&lt;&gt;"SI"),"")</f>
        <v/>
      </c>
      <c r="O12" s="8"/>
    </row>
    <row r="13" spans="1:39" ht="92.5" customHeight="1">
      <c r="A13" s="39" t="s">
        <v>64</v>
      </c>
      <c r="B13" s="44" t="s">
        <v>65</v>
      </c>
      <c r="C13" s="43" t="s">
        <v>66</v>
      </c>
      <c r="D13" s="106" t="s">
        <v>180</v>
      </c>
      <c r="E13" s="106" t="s">
        <v>180</v>
      </c>
      <c r="F13" s="53">
        <v>135.02250000000001</v>
      </c>
      <c r="G13" s="100">
        <v>90</v>
      </c>
      <c r="H13" s="56" t="s">
        <v>60</v>
      </c>
      <c r="I13" s="55">
        <v>1</v>
      </c>
      <c r="J13" s="107"/>
      <c r="K13" s="123">
        <f t="shared" si="0"/>
        <v>0</v>
      </c>
      <c r="L13" s="123">
        <f t="shared" si="1"/>
        <v>0</v>
      </c>
      <c r="M13" s="111" t="str" cm="1">
        <f t="array" ref="M13">_xlfn.IFS(N13="AMBITO NON INSERITO NELLA SCHEDA PROGETTUALE.  Se si vuole inserire, selezionare 'SI' nel foglio 'Scheda progettuale'","",AND(D13="NO",E13="NO",H13="Obbligatorio"),"Se non si richiede il finanziamento il requisito/dotazione deve essere già in possesso",AND(D13="NO",E13="-"),"Specificare se il requisito/dotazione è già in possesso",AND(D13="NO",ISBLANK(J13)),"",AND(D13="NO",J13&gt;0),"Se non si richiede il finanziamento cancellare la quantità richiesta",AND(D13="NO",J13=0),"",AND(D13="NO",J13=""),"",AND(D13="SI",E13&lt;&gt;"-",J13=""),"Specificare la quantità richiesta",AND(D13="SI",E13&lt;&gt;"-",J13=0),"Se si richiede il finanziamento la quantità richiesta deve essere maggiore di 0",(AND(D13="-",E13="-",J13&gt;0)),"Specificare se si richiede finanziamento e se il requisito/dotazione è già in possesso",AND(D13="-",E13&lt;&gt;"-"),"Specificare se si richiede il finanziamento",AND(D13&lt;&gt;"-",E13="-"),"Specificare se il requisito/dotazione è già in possesso",AND(D13="-",E13="-",J13=0),"",AND(D13="-",E13="-",J13=""),"",AND(D13&lt;&gt;"-",E13&lt;&gt;"-",J13=""),"Specificare la quantità richiesta",AND(D13&lt;&gt;"-",E13&lt;&gt;"-",J13&lt;&gt;""),"")</f>
        <v/>
      </c>
      <c r="N13" s="112" t="str" cm="1">
        <f t="array" ref="N13">_xlfn.IFS(AND(D13="-",E13="-",ISBLANK(J13),H13="Obbligatorio",'Scheda progettuale'!$C$23="SI"),"INTERVENTO/DISPOSITIVO OBBLIGATORIO",AND(D13="-",E13="-",J13=0,H13="Obbligatorio",'Scheda progettuale'!$C$23="SI"),"INTERVENTO/DISPOSITIVO OBBLIGATORIO",AND('Scheda progettuale'!$C$23&lt;&gt;"SI",OR(J13&lt;&gt;0,D13="SI")),"AMBITO NON INSERITO NELLA SCHEDA PROGETTUALE.  Se si vuole inserire, selezionare 'SI' nel foglio 'Scheda progettuale'",OR(D13&lt;&gt;"-",E13&lt;&gt;"-",H13&lt;&gt;"Obbligatorio",I13&lt;&gt;0,'Scheda progettuale'!$C$23&lt;&gt;"SI"),"")</f>
        <v/>
      </c>
      <c r="O13" s="8"/>
      <c r="P13" s="9"/>
    </row>
    <row r="14" spans="1:39" ht="82.5" customHeight="1">
      <c r="A14" s="39" t="s">
        <v>67</v>
      </c>
      <c r="B14" s="45" t="s">
        <v>68</v>
      </c>
      <c r="C14" s="43" t="s">
        <v>66</v>
      </c>
      <c r="D14" s="106" t="s">
        <v>180</v>
      </c>
      <c r="E14" s="106" t="s">
        <v>180</v>
      </c>
      <c r="F14" s="53">
        <v>181.75</v>
      </c>
      <c r="G14" s="100">
        <v>121</v>
      </c>
      <c r="H14" s="56" t="s">
        <v>69</v>
      </c>
      <c r="I14" s="55">
        <v>2</v>
      </c>
      <c r="J14" s="107"/>
      <c r="K14" s="123">
        <f t="shared" si="0"/>
        <v>0</v>
      </c>
      <c r="L14" s="123">
        <f t="shared" si="1"/>
        <v>0</v>
      </c>
      <c r="M14" s="111" t="str" cm="1">
        <f t="array" ref="M14">_xlfn.IFS(N14="AMBITO NON INSERITO NELLA SCHEDA PROGETTUALE.  Se si vuole inserire, selezionare 'SI' nel foglio 'Scheda progettuale'","",AND(D14="NO",E14="NO",H14="Obbligatorio"),"Se non si richiede il finanziamento il requisito/dotazione deve essere già in possesso",AND(D14="NO",E14="-"),"Specificare se il requisito/dotazione è già in possesso",AND(D14="NO",ISBLANK(J14)),"",AND(D14="NO",J14&gt;0),"Se non si richiede il finanziamento cancellare la quantità richiesta",AND(D14="NO",J14=0),"",AND(D14="NO",J14=""),"",AND(D14="SI",E14&lt;&gt;"-",J14=""),"Specificare la quantità richiesta",AND(D14="SI",E14&lt;&gt;"-",J14=0),"Se si richiede il finanziamento la quantità richiesta deve essere maggiore di 0",(AND(D14="-",E14="-",J14&gt;0)),"Specificare se si richiede finanziamento e se il requisito/dotazione è già in possesso",AND(D14="-",E14&lt;&gt;"-"),"Specificare se si richiede il finanziamento",AND(D14&lt;&gt;"-",E14="-"),"Specificare se il requisito/dotazione è già in possesso",AND(D14="-",E14="-",J14=0),"",AND(D14="-",E14="-",J14=""),"",AND(D14&lt;&gt;"-",E14&lt;&gt;"-",J14=""),"Specificare la quantità richiesta",AND(D14&lt;&gt;"-",E14&lt;&gt;"-",J14&lt;&gt;""),"")</f>
        <v/>
      </c>
      <c r="N14" s="112" t="str" cm="1">
        <f t="array" ref="N14">_xlfn.IFS(AND(D14="-",E14="-",ISBLANK(J14),H14="Obbligatorio",'Scheda progettuale'!$C$23="SI"),"INTERVENTO/DISPOSITIVO OBBLIGATORIO",AND(D14="-",E14="-",J14=0,H14="Obbligatorio",'Scheda progettuale'!$C$23="SI"),"INTERVENTO/DISPOSITIVO OBBLIGATORIO",AND('Scheda progettuale'!$C$23&lt;&gt;"SI",OR(J14&lt;&gt;0,D14="SI")),"AMBITO NON INSERITO NELLA SCHEDA PROGETTUALE.  Se si vuole inserire, selezionare 'SI' nel foglio 'Scheda progettuale'",OR(D14&lt;&gt;"-",E14&lt;&gt;"-",H14&lt;&gt;"Obbligatorio",I14&lt;&gt;0,'Scheda progettuale'!$C$23&lt;&gt;"SI"),"")</f>
        <v/>
      </c>
      <c r="O14" s="8"/>
    </row>
    <row r="15" spans="1:39" ht="89.5" customHeight="1">
      <c r="A15" s="39" t="s">
        <v>70</v>
      </c>
      <c r="B15" s="45" t="s">
        <v>71</v>
      </c>
      <c r="C15" s="43" t="s">
        <v>66</v>
      </c>
      <c r="D15" s="106" t="s">
        <v>180</v>
      </c>
      <c r="E15" s="106" t="s">
        <v>180</v>
      </c>
      <c r="F15" s="53">
        <v>268.72749999999996</v>
      </c>
      <c r="G15" s="100">
        <v>179</v>
      </c>
      <c r="H15" s="56" t="s">
        <v>60</v>
      </c>
      <c r="I15" s="55">
        <v>2</v>
      </c>
      <c r="J15" s="107"/>
      <c r="K15" s="123">
        <f t="shared" si="0"/>
        <v>0</v>
      </c>
      <c r="L15" s="123">
        <f t="shared" si="1"/>
        <v>0</v>
      </c>
      <c r="M15" s="111" t="str" cm="1">
        <f t="array" ref="M15">_xlfn.IFS(N15="AMBITO NON INSERITO NELLA SCHEDA PROGETTUALE.  Se si vuole inserire, selezionare 'SI' nel foglio 'Scheda progettuale'","",AND(D15="NO",E15="NO",H15="Obbligatorio"),"Se non si richiede il finanziamento il requisito/dotazione deve essere già in possesso",AND(D15="NO",E15="-"),"Specificare se il requisito/dotazione è già in possesso",AND(D15="NO",ISBLANK(J15)),"",AND(D15="NO",J15&gt;0),"Se non si richiede il finanziamento cancellare la quantità richiesta",AND(D15="NO",J15=0),"",AND(D15="NO",J15=""),"",AND(D15="SI",E15&lt;&gt;"-",J15=""),"Specificare la quantità richiesta",AND(D15="SI",E15&lt;&gt;"-",J15=0),"Se si richiede il finanziamento la quantità richiesta deve essere maggiore di 0",(AND(D15="-",E15="-",J15&gt;0)),"Specificare se si richiede finanziamento e se il requisito/dotazione è già in possesso",AND(D15="-",E15&lt;&gt;"-"),"Specificare se si richiede il finanziamento",AND(D15&lt;&gt;"-",E15="-"),"Specificare se il requisito/dotazione è già in possesso",AND(D15="-",E15="-",J15=0),"",AND(D15="-",E15="-",J15=""),"",AND(D15&lt;&gt;"-",E15&lt;&gt;"-",J15=""),"Specificare la quantità richiesta",AND(D15&lt;&gt;"-",E15&lt;&gt;"-",J15&lt;&gt;""),"")</f>
        <v/>
      </c>
      <c r="N15" s="112" t="str" cm="1">
        <f t="array" ref="N15">_xlfn.IFS(AND(D15="-",E15="-",ISBLANK(J15),H15="Obbligatorio",'Scheda progettuale'!$C$23="SI"),"INTERVENTO/DISPOSITIVO OBBLIGATORIO",AND(D15="-",E15="-",J15=0,H15="Obbligatorio",'Scheda progettuale'!$C$23="SI"),"INTERVENTO/DISPOSITIVO OBBLIGATORIO",AND('Scheda progettuale'!$C$23&lt;&gt;"SI",OR(J15&lt;&gt;0,D15="SI")),"AMBITO NON INSERITO NELLA SCHEDA PROGETTUALE.  Se si vuole inserire, selezionare 'SI' nel foglio 'Scheda progettuale'",OR(D15&lt;&gt;"-",E15&lt;&gt;"-",H15&lt;&gt;"Obbligatorio",I15&lt;&gt;0,'Scheda progettuale'!$C$23&lt;&gt;"SI"),"")</f>
        <v/>
      </c>
      <c r="O15" s="8"/>
      <c r="P15" s="9"/>
    </row>
    <row r="16" spans="1:39" ht="133.5" customHeight="1">
      <c r="A16" s="39" t="s">
        <v>72</v>
      </c>
      <c r="B16" s="45" t="s">
        <v>73</v>
      </c>
      <c r="C16" s="43" t="s">
        <v>66</v>
      </c>
      <c r="D16" s="106" t="s">
        <v>180</v>
      </c>
      <c r="E16" s="106" t="s">
        <v>180</v>
      </c>
      <c r="F16" s="53">
        <v>2072.5875000000001</v>
      </c>
      <c r="G16" s="100">
        <v>1382</v>
      </c>
      <c r="H16" s="56" t="s">
        <v>69</v>
      </c>
      <c r="I16" s="55">
        <v>1</v>
      </c>
      <c r="J16" s="107"/>
      <c r="K16" s="123">
        <f t="shared" si="0"/>
        <v>0</v>
      </c>
      <c r="L16" s="123">
        <f t="shared" si="1"/>
        <v>0</v>
      </c>
      <c r="M16" s="111" t="str" cm="1">
        <f t="array" ref="M16">_xlfn.IFS(N16="AMBITO NON INSERITO NELLA SCHEDA PROGETTUALE.  Se si vuole inserire, selezionare 'SI' nel foglio 'Scheda progettuale'","",AND(D16="NO",E16="NO",H16="Obbligatorio"),"Se non si richiede il finanziamento il requisito/dotazione deve essere già in possesso",AND(D16="NO",E16="-"),"Specificare se il requisito/dotazione è già in possesso",AND(D16="NO",ISBLANK(J16)),"",AND(D16="NO",J16&gt;0),"Se non si richiede il finanziamento cancellare la quantità richiesta",AND(D16="NO",J16=0),"",AND(D16="NO",J16=""),"",AND(D16="SI",E16&lt;&gt;"-",J16=""),"Specificare la quantità richiesta",AND(D16="SI",E16&lt;&gt;"-",J16=0),"Se si richiede il finanziamento la quantità richiesta deve essere maggiore di 0",(AND(D16="-",E16="-",J16&gt;0)),"Specificare se si richiede finanziamento e se il requisito/dotazione è già in possesso",AND(D16="-",E16&lt;&gt;"-"),"Specificare se si richiede il finanziamento",AND(D16&lt;&gt;"-",E16="-"),"Specificare se il requisito/dotazione è già in possesso",AND(D16="-",E16="-",J16=0),"",AND(D16="-",E16="-",J16=""),"",AND(D16&lt;&gt;"-",E16&lt;&gt;"-",J16=""),"Specificare la quantità richiesta",AND(D16&lt;&gt;"-",E16&lt;&gt;"-",J16&lt;&gt;""),"")</f>
        <v/>
      </c>
      <c r="N16" s="112" t="str" cm="1">
        <f t="array" ref="N16">_xlfn.IFS(AND(D16="-",E16="-",ISBLANK(J16),H16="Obbligatorio",'Scheda progettuale'!$C$23="SI"),"INTERVENTO/DISPOSITIVO OBBLIGATORIO",AND(D16="-",E16="-",J16=0,H16="Obbligatorio",'Scheda progettuale'!$C$23="SI"),"INTERVENTO/DISPOSITIVO OBBLIGATORIO",AND('Scheda progettuale'!$C$23&lt;&gt;"SI",OR(J16&lt;&gt;0,D16="SI")),"AMBITO NON INSERITO NELLA SCHEDA PROGETTUALE.  Se si vuole inserire, selezionare 'SI' nel foglio 'Scheda progettuale'",OR(D16&lt;&gt;"-",E16&lt;&gt;"-",H16&lt;&gt;"Obbligatorio",I16&lt;&gt;0,'Scheda progettuale'!$C$23&lt;&gt;"SI"),"")</f>
        <v/>
      </c>
      <c r="O16" s="8"/>
      <c r="P16" s="9"/>
    </row>
    <row r="17" spans="1:29" s="10" customFormat="1" ht="98.5" customHeight="1">
      <c r="A17" s="39" t="s">
        <v>74</v>
      </c>
      <c r="B17" s="45" t="s">
        <v>75</v>
      </c>
      <c r="C17" s="43" t="s">
        <v>76</v>
      </c>
      <c r="D17" s="106" t="s">
        <v>180</v>
      </c>
      <c r="E17" s="106" t="s">
        <v>180</v>
      </c>
      <c r="F17" s="53">
        <v>2005.7249999999999</v>
      </c>
      <c r="G17" s="100">
        <v>1337</v>
      </c>
      <c r="H17" s="56" t="s">
        <v>77</v>
      </c>
      <c r="I17" s="55">
        <v>1</v>
      </c>
      <c r="J17" s="107"/>
      <c r="K17" s="123">
        <f t="shared" si="0"/>
        <v>0</v>
      </c>
      <c r="L17" s="123">
        <f t="shared" si="1"/>
        <v>0</v>
      </c>
      <c r="M17" s="111" t="str" cm="1">
        <f t="array" ref="M17">_xlfn.IFS(N17="AMBITO NON INSERITO NELLA SCHEDA PROGETTUALE.  Se si vuole inserire, selezionare 'SI' nel foglio 'Scheda progettuale'","",N17="Alternativa ad A8. Richiedere il finanziamento solamente per una voce tra questa e A8","",AND(D17="NO",E17="NO",H17="Obbligatorio"),"Se non si richiede il finanziamento il requisito/dotazione deve essere già in possesso",AND(D17="NO",E17="-"),"Specificare se il requisito/dotazione è già in possesso",AND(D17="NO",ISBLANK(J17)),"",AND(D17="NO",J17&gt;0),"Se non si richiede il finanziamento cancellare la quantità richiesta",AND(D17="NO",J17=0),"",AND(D17="NO",J17=""),"",AND(D17="SI",E17&lt;&gt;"-",J17=""),"Specificare la quantità richiesta",AND(D17="SI",E17&lt;&gt;"-",J17=0),"Se si richiede il finanziamento la quantità richiesta deve essere maggiore di 0",(AND(D17="-",E17="-",J17&gt;0)),"Specificare se si richiede finanziamento e se il requisito/dotazione è già in possesso",AND(D17="-",E17&lt;&gt;"-"),"Specificare se si richiede il finanziamento",AND(D17&lt;&gt;"-",E17="-"),"Specificare se il requisito/dotazione è già in possesso",AND(D17="-",E17="-",J17=0),"",AND(D17="-",E17="-",J17=""),"",AND(D17&lt;&gt;"-",E17&lt;&gt;"-",J17=""),"Specificare la quantità richiesta",AND(D17&lt;&gt;"-",E17&lt;&gt;"-",J17&lt;&gt;""),"")</f>
        <v/>
      </c>
      <c r="N17" s="112" t="str" cm="1">
        <f t="array" ref="N17">_xlfn.IFS(AND(D17="SI",D18="SI"),"Alternativa ad A8. Richiedere il finanziamento solamente per una voce tra questa e A8",AND($J$17=1,$J$18=1),"Alternativa ad A8. Richiedere il finanziamento solamente per una voce tra questa e A8",AND(D17="-",E17="-",ISBLANK(J17),H17="Obbligatorio",'Scheda progettuale'!$C$23="SI"),"INTERVENTO/DISPOSITIVO OBBLIGATORIO",AND(D17="-",E17="-",J17=0,H17="Obbligatorio",'Scheda progettuale'!$C$23="SI"),"INTERVENTO/DISPOSITIVO OBBLIGATORIO",AND('Scheda progettuale'!$C$23&lt;&gt;"SI",OR(J17&lt;&gt;0,D17="SI")),"AMBITO NON INSERITO NELLA SCHEDA PROGETTUALE.  Se si vuole inserire, selezionare 'SI' nel foglio 'Scheda progettuale'",OR(D17&lt;&gt;"-",E17&lt;&gt;"-",H17&lt;&gt;"Obbligatorio",I17&lt;&gt;0,'Scheda progettuale'!$C$23&lt;&gt;"SI"),"",(AND($J$17=1,$J$18=1)),"Alternativa ad A8. Richiedere il finanziamento solamente per una voce tra questa e A8")</f>
        <v/>
      </c>
      <c r="O17" s="8"/>
      <c r="P17" s="9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s="10" customFormat="1" ht="83.5" customHeight="1">
      <c r="A18" s="39" t="s">
        <v>78</v>
      </c>
      <c r="B18" s="45" t="s">
        <v>79</v>
      </c>
      <c r="C18" s="43" t="s">
        <v>76</v>
      </c>
      <c r="D18" s="106" t="s">
        <v>180</v>
      </c>
      <c r="E18" s="106" t="s">
        <v>180</v>
      </c>
      <c r="F18" s="53">
        <v>3409.7950000000001</v>
      </c>
      <c r="G18" s="100">
        <v>2273</v>
      </c>
      <c r="H18" s="56" t="s">
        <v>80</v>
      </c>
      <c r="I18" s="55">
        <v>1</v>
      </c>
      <c r="J18" s="107"/>
      <c r="K18" s="123">
        <f t="shared" si="0"/>
        <v>0</v>
      </c>
      <c r="L18" s="123">
        <f>+G18*J18</f>
        <v>0</v>
      </c>
      <c r="M18" s="111" t="str" cm="1">
        <f t="array" ref="M18">_xlfn.IFS(N18="AMBITO NON INSERITO NELLA SCHEDA PROGETTUALE.  Se si vuole inserire, selezionare 'SI' nel foglio 'Scheda progettuale'","",N18="Alternativa ad A7. Richiedere il finanziamento solamente per una voce tra questa e A7","",AND(D18="NO",E18="NO",H18="Obbligatorio"),"Se non si richiede il finanziamento il requisito/dotazione deve essere già in possesso",AND(D18="NO",E18="-"),"Specificare se il requisito/dotazione è già in possesso",AND(D18="NO",ISBLANK(J18)),"",AND(D18="NO",J18&gt;0),"Se non si richiede il finanziamento cancellare la quantità richiesta",AND(D18="NO",J18=0),"",AND(D18="NO",J18=""),"",AND(D18="SI",E18&lt;&gt;"-",J18=""),"Specificare la quantità richiesta",AND(D18="SI",E18&lt;&gt;"-",J18=0),"Se si richiede il finanziamento la quantità richiesta deve essere maggiore di 0",(AND(D18="-",E18="-",J18&gt;0)),"Specificare se si richiede finanziamento e se il requisito/dotazione è già in possesso",AND(D18="-",E18&lt;&gt;"-"),"Specificare se si richiede il finanziamento",AND(D18&lt;&gt;"-",E18="-"),"Specificare se il requisito/dotazione è già in possesso",AND(D18="-",E18="-",J18=0),"",AND(D18="-",E18="-",J18=""),"",AND(D18&lt;&gt;"-",E18&lt;&gt;"-",J18=""),"Specificare la quantità richiesta",AND(D18&lt;&gt;"-",E18&lt;&gt;"-",J18&lt;&gt;""),"")</f>
        <v/>
      </c>
      <c r="N18" s="112" t="str" cm="1">
        <f t="array" ref="N18">_xlfn.IFS(AND(D17="SI",D18="SI"),"Alternativa ad A7. Richiedere il finanziamento solamente per una voce tra questa e A7",AND($J$17=1,$J$18=1),"Alternativa ad A7. Richiedere il finanziamento solamente per una voce tra questa e A7",AND(D18="-",E18="-",ISBLANK(J18),H18="Obbligatorio",'Scheda progettuale'!$C$23="SI"),"INTERVENTO/DISPOSITIVO OBBLIGATORIO",AND(D18="-",E18="-",J18=0,H18="Obbligatorio",'Scheda progettuale'!$C$23="SI"),"INTERVENTO/DISPOSITIVO OBBLIGATORIO",AND('Scheda progettuale'!$C$23&lt;&gt;"SI",OR(J18&lt;&gt;0,D18="SI")),"AMBITO NON INSERITO NELLA SCHEDA PROGETTUALE.  Se si vuole inserire, selezionare 'SI' nel foglio 'Scheda progettuale'",OR(D18&lt;&gt;"-",E18&lt;&gt;"-",H18&lt;&gt;"Obbligatorio",I18&lt;&gt;0,'Scheda progettuale'!$C$23&lt;&gt;"SI"),"",(AND($J$17=1,$J$18=1)),"Alternativa ad A8. Richiedere il finanziamento solamente per una voce tra questa e A8")</f>
        <v/>
      </c>
      <c r="O18" s="8"/>
      <c r="P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ht="94.5" customHeight="1">
      <c r="A19" s="39" t="s">
        <v>81</v>
      </c>
      <c r="B19" s="45" t="s">
        <v>82</v>
      </c>
      <c r="C19" s="43" t="s">
        <v>83</v>
      </c>
      <c r="D19" s="106" t="s">
        <v>180</v>
      </c>
      <c r="E19" s="106" t="s">
        <v>180</v>
      </c>
      <c r="F19" s="53">
        <v>2048</v>
      </c>
      <c r="G19" s="100">
        <v>1365</v>
      </c>
      <c r="H19" s="56" t="s">
        <v>69</v>
      </c>
      <c r="I19" s="55">
        <v>10</v>
      </c>
      <c r="J19" s="107"/>
      <c r="K19" s="123">
        <f t="shared" si="0"/>
        <v>0</v>
      </c>
      <c r="L19" s="123">
        <f t="shared" si="1"/>
        <v>0</v>
      </c>
      <c r="M19" s="111" t="str" cm="1">
        <f t="array" ref="M19">_xlfn.IFS(AND(N19="AMBITO NON INSERITO NELLA SCHEDA PROGETTUALE.  Se si vuole inserire, selezionare 'SI' nel foglio 'Scheda progettuale'","",D19="NO",E19="NO",H19="Obbligatorio"),"Se non si richiede il finanziamento il requisito/dotazione deve essere già in possesso",AND(D19="NO",E19="-"),"Specificare se il requisito/dotazione è già in possesso",AND(D19="NO",ISBLANK(J19)),"",AND(D19="NO",J19&gt;0),"Se non si richiede il finanziamento cancellare la quantità richiesta",AND(D19="NO",J19=0),"",AND(D19="NO",J19=""),"",AND(D19="SI",E19&lt;&gt;"-",J19=""),"Specificare la quantità richiesta",AND(D19="SI",E19&lt;&gt;"-",J19=0),"Se si richiede il finanziamento la quantità richiesta deve essere maggiore di 0",(AND(D19="-",E19="-",J19&gt;0)),"Specificare se si richiede finanziamento e se il requisito/dotazione è già in possesso",AND(D19="-",E19&lt;&gt;"-"),"Specificare se si richiede il finanziamento",AND(D19&lt;&gt;"-",E19="-"),"Specificare se il requisito/dotazione è già in possesso",AND(D19="-",E19="-",J19=0),"",AND(D19="-",E19="-",J19=""),"",AND(D19&lt;&gt;"-",E19&lt;&gt;"-",J19=""),"Specificare la quantità richiesta",AND(D19&lt;&gt;"-",E19&lt;&gt;"-",J19&lt;&gt;""),"")</f>
        <v/>
      </c>
      <c r="N19" s="112" t="str" cm="1">
        <f t="array" ref="N19">_xlfn.IFS(AND(D19="-",E19="-",ISBLANK(J19),H19="Obbligatorio",'Scheda progettuale'!$C$23="SI"),"INTERVENTO/DISPOSITIVO OBBLIGATORIO",AND(D19="-",E19="-",J19=0,H19="Obbligatorio",'Scheda progettuale'!$C$23="SI"),"INTERVENTO/DISPOSITIVO OBBLIGATORIO",AND('Scheda progettuale'!$C$23&lt;&gt;"SI",OR(J19&lt;&gt;0,D19="SI")),"AMBITO NON INSERITO NELLA SCHEDA PROGETTUALE.  Se si vuole inserire, selezionare 'SI' nel foglio 'Scheda progettuale'",OR(D19&lt;&gt;"-",E19&lt;&gt;"-",H19&lt;&gt;"Obbligatorio",I19&lt;&gt;0,'Scheda progettuale'!$C$23&lt;&gt;"SI"),"")</f>
        <v/>
      </c>
      <c r="O19" s="8"/>
      <c r="P19" s="9"/>
    </row>
    <row r="20" spans="1:29" ht="88.5" customHeight="1">
      <c r="A20" s="39" t="s">
        <v>84</v>
      </c>
      <c r="B20" s="44" t="s">
        <v>85</v>
      </c>
      <c r="C20" s="43" t="s">
        <v>86</v>
      </c>
      <c r="D20" s="106" t="s">
        <v>180</v>
      </c>
      <c r="E20" s="106" t="s">
        <v>180</v>
      </c>
      <c r="F20" s="53">
        <v>59000</v>
      </c>
      <c r="G20" s="100">
        <v>39333</v>
      </c>
      <c r="H20" s="56" t="s">
        <v>69</v>
      </c>
      <c r="I20" s="55">
        <v>1</v>
      </c>
      <c r="J20" s="107"/>
      <c r="K20" s="123">
        <f t="shared" si="0"/>
        <v>0</v>
      </c>
      <c r="L20" s="123">
        <f t="shared" si="1"/>
        <v>0</v>
      </c>
      <c r="M20" s="111" t="str" cm="1">
        <f t="array" ref="M20">_xlfn.IFS(N20="AMBITO NON INSERITO NELLA SCHEDA PROGETTUALE.  Se si vuole inserire, selezionare 'SI' nel foglio 'Scheda progettuale'","",AND(D20="NO",E20="NO",H20="Obbligatorio"),"Se non si richiede il finanziamento il requisito/dotazione deve essere già in possesso",AND(D20="NO",E20="-"),"Specificare se il requisito/dotazione è già in possesso",AND(D20="NO",ISBLANK(J20)),"",AND(D20="NO",J20&gt;0),"Se non si richiede il finanziamento cancellare la quantità richiesta",AND(D20="NO",J20=0),"",AND(D20="NO",J20=""),"",AND(D20="SI",E20&lt;&gt;"-",J20=""),"Specificare la quantità richiesta",AND(D20="SI",E20&lt;&gt;"-",J20=0),"Se si richiede il finanziamento la quantità richiesta deve essere maggiore di 0",(AND(D20="-",E20="-",J20&gt;0)),"Specificare se si richiede finanziamento e se il requisito/dotazione è già in possesso",AND(D20="-",E20&lt;&gt;"-"),"Specificare se si richiede il finanziamento",AND(D20&lt;&gt;"-",E20="-"),"Specificare se il requisito/dotazione è già in possesso",AND(D20="-",E20="-",J20=0),"",AND(D20="-",E20="-",J20=""),"",AND(D20&lt;&gt;"-",E20&lt;&gt;"-",J20=""),"Specificare la quantità richiesta",AND(D20&lt;&gt;"-",E20&lt;&gt;"-",J20&lt;&gt;""),"")</f>
        <v/>
      </c>
      <c r="N20" s="112" t="str" cm="1">
        <f t="array" ref="N20">_xlfn.IFS(AND(D20="-",E20="-",ISBLANK(J20),H20="Obbligatorio",'Scheda progettuale'!$C$23="SI"),"INTERVENTO/DISPOSITIVO OBBLIGATORIO",AND(D20="-",E20="-",J20=0,H20="Obbligatorio",'Scheda progettuale'!$C$23="SI"),"INTERVENTO/DISPOSITIVO OBBLIGATORIO",AND('Scheda progettuale'!$C$23&lt;&gt;"SI",OR(J20&lt;&gt;0,D20="SI")),"AMBITO NON INSERITO NELLA SCHEDA PROGETTUALE.  Se si vuole inserire, selezionare 'SI' nel foglio 'Scheda progettuale'",OR(D20&lt;&gt;"-",E20&lt;&gt;"-",H20&lt;&gt;"Obbligatorio",I20&lt;&gt;0,'Scheda progettuale'!$C$23&lt;&gt;"SI"),"")</f>
        <v/>
      </c>
      <c r="O20" s="8"/>
      <c r="P20" s="9"/>
      <c r="S20" s="9"/>
    </row>
    <row r="21" spans="1:29">
      <c r="A21" s="39"/>
      <c r="B21" s="46"/>
      <c r="C21" s="47"/>
      <c r="D21" s="47"/>
      <c r="E21" s="47"/>
      <c r="F21" s="48"/>
      <c r="G21" s="49"/>
      <c r="H21" s="181" t="s">
        <v>87</v>
      </c>
      <c r="I21" s="181"/>
      <c r="J21" s="182"/>
      <c r="K21" s="124">
        <f>SUM(K11:K20)</f>
        <v>0</v>
      </c>
      <c r="L21" s="124">
        <f>SUM(L11:L20)</f>
        <v>0</v>
      </c>
      <c r="M21" s="51"/>
      <c r="N21" s="52"/>
      <c r="O21" s="8"/>
      <c r="P21" s="9"/>
      <c r="S21" s="9"/>
    </row>
    <row r="22" spans="1:29" ht="15.65" customHeight="1">
      <c r="A22" s="57" t="s">
        <v>88</v>
      </c>
      <c r="B22" s="189" t="s">
        <v>89</v>
      </c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1"/>
      <c r="O22" s="8"/>
    </row>
    <row r="23" spans="1:29" ht="54" customHeight="1">
      <c r="A23" s="57" t="s">
        <v>39</v>
      </c>
      <c r="B23" s="58" t="s">
        <v>40</v>
      </c>
      <c r="C23" s="58" t="s">
        <v>41</v>
      </c>
      <c r="D23" s="58"/>
      <c r="E23" s="58"/>
      <c r="F23" s="59" t="s">
        <v>44</v>
      </c>
      <c r="G23" s="59" t="s">
        <v>90</v>
      </c>
      <c r="H23" s="59" t="s">
        <v>46</v>
      </c>
      <c r="I23" s="58" t="s">
        <v>47</v>
      </c>
      <c r="J23" s="58" t="s">
        <v>48</v>
      </c>
      <c r="K23" s="58" t="s">
        <v>91</v>
      </c>
      <c r="L23" s="58" t="s">
        <v>92</v>
      </c>
      <c r="M23" s="60" t="s">
        <v>51</v>
      </c>
      <c r="N23" s="58"/>
      <c r="O23" s="8"/>
    </row>
    <row r="24" spans="1:29" ht="127" customHeight="1">
      <c r="A24" s="57" t="s">
        <v>93</v>
      </c>
      <c r="B24" s="61" t="s">
        <v>58</v>
      </c>
      <c r="C24" s="62" t="s">
        <v>94</v>
      </c>
      <c r="D24" s="106" t="s">
        <v>180</v>
      </c>
      <c r="E24" s="106" t="s">
        <v>180</v>
      </c>
      <c r="F24" s="65">
        <v>600</v>
      </c>
      <c r="G24" s="102">
        <v>400</v>
      </c>
      <c r="H24" s="66" t="s">
        <v>60</v>
      </c>
      <c r="I24" s="67">
        <v>1</v>
      </c>
      <c r="J24" s="107"/>
      <c r="K24" s="125">
        <f t="shared" ref="K24" si="2">+F24*J24</f>
        <v>0</v>
      </c>
      <c r="L24" s="125">
        <f t="shared" ref="L24" si="3">+G24*J24</f>
        <v>0</v>
      </c>
      <c r="M24" s="113" t="str" cm="1">
        <f t="array" ref="M24">_xlfn.IFS(N24="AMBITO NON INSERITO NELLA SCHEDA PROGETTUALE.  Se si vuole inserire, selezionare 'SI' nel foglio 'Scheda progettuale'","",AND(D24="NO",E24="NO",H24="Obbligatorio"),"Se non si richiede il finanziamento il requisito/dotazione deve essere già in possesso",AND(D24="NO",E24="-"),"Specificare se il requisito/dotazione è già in possesso",AND(D24="NO",ISBLANK(J24)),"",AND(D24="NO",J24&gt;0),"Se non si richiede il finanziamento cancellare la quantità richiesta",AND(D24="NO",J24=0),"",AND(D24="NO",J24=""),"",AND(D24="SI",E24&lt;&gt;"-",J24=""),"Specificare la quantità richiesta",AND(D24="SI",E24&lt;&gt;"-",J24=0),"Se si richiede il finanziamento la quantità richiesta deve essere maggiore di 0",(AND(D24="-",E24="-",J24&gt;0)),"Specificare se si richiede finanziamento e se il requisito/dotazione è già in possesso",AND(D24="-",E24&lt;&gt;"-"),"Specificare se si richiede il finanziamento",AND(D24&lt;&gt;"-",E24="-"),"Specificare se il requisito/dotazione è già in possesso",AND(D24="-",E24="-",J24=0),"",AND(D24="-",E24="-",J24=""),"",AND(D24&lt;&gt;"-",E24&lt;&gt;"-",J24=""),"Specificare la quantità richiesta",AND(D24&lt;&gt;"-",E24&lt;&gt;"-",J24&lt;&gt;""),"")</f>
        <v/>
      </c>
      <c r="N24" s="114" t="str" cm="1">
        <f t="array" ref="N24">_xlfn.IFS(AND(D24="-",E24="-",ISBLANK(J24),H24="Obbligatorio",'Scheda progettuale'!$C$24="SI"),"INTERVENTO/DISPOSITIVO OBBLIGATORIO",AND(D24="-",E24="-",J24=0,H24="Obbligatorio",'Scheda progettuale'!$C$24="SI"),"INTERVENTO/DISPOSITIVO OBBLIGATORIO",AND('Scheda progettuale'!$C$24&lt;&gt;"SI",OR(J24&lt;&gt;0,D24="SI")),"AMBITO NON INSERITO NELLA SCHEDA PROGETTUALE.  Se si vuole inserire, selezionare 'SI' nel foglio 'Scheda progettuale'",OR(D24&lt;&gt;"-",E24&lt;&gt;"-",H24&lt;&gt;"Obbligatorio",I24&lt;&gt;0,'Scheda progettuale'!$C$24&lt;&gt;"SI"),"")</f>
        <v/>
      </c>
      <c r="O24" s="8"/>
    </row>
    <row r="25" spans="1:29" s="12" customFormat="1" ht="189" customHeight="1">
      <c r="A25" s="57" t="s">
        <v>95</v>
      </c>
      <c r="B25" s="63" t="s">
        <v>96</v>
      </c>
      <c r="C25" s="62" t="s">
        <v>97</v>
      </c>
      <c r="D25" s="106" t="s">
        <v>180</v>
      </c>
      <c r="E25" s="106" t="s">
        <v>180</v>
      </c>
      <c r="F25" s="103">
        <v>2848.4349999999999</v>
      </c>
      <c r="G25" s="102">
        <v>1899</v>
      </c>
      <c r="H25" s="66" t="s">
        <v>60</v>
      </c>
      <c r="I25" s="67">
        <v>1</v>
      </c>
      <c r="J25" s="107"/>
      <c r="K25" s="125">
        <f t="shared" ref="K25:K28" si="4">+F25*J25</f>
        <v>0</v>
      </c>
      <c r="L25" s="125">
        <f t="shared" ref="L25:L28" si="5">+G25*J25</f>
        <v>0</v>
      </c>
      <c r="M25" s="113" t="str" cm="1">
        <f t="array" ref="M25">_xlfn.IFS(N25="AMBITO NON INSERITO NELLA SCHEDA PROGETTUALE.  Se si vuole inserire, selezionare 'SI' nel foglio 'Scheda progettuale'","",AND(D25="NO",E25="NO",H25="Obbligatorio"),"Se non si richiede il finanziamento il requisito/dotazione deve essere già in possesso",AND(D25="NO",E25="-"),"Specificare se il requisito/dotazione è già in possesso",AND(D25="NO",ISBLANK(J25)),"",AND(D25="NO",J25&gt;0),"Se non si richiede il finanziamento cancellare la quantità richiesta",AND(D25="NO",J25=0),"",AND(D25="NO",J25=""),"",AND(D25="SI",E25&lt;&gt;"-",J25=""),"Specificare la quantità richiesta",AND(D25="SI",E25&lt;&gt;"-",J25=0),"Se si richiede il finanziamento la quantità richiesta deve essere maggiore di 0",(AND(D25="-",E25="-",J25&gt;0)),"Specificare se si richiede finanziamento e se il requisito/dotazione è già in possesso",AND(D25="-",E25&lt;&gt;"-"),"Specificare se si richiede il finanziamento",AND(D25&lt;&gt;"-",E25="-"),"Specificare se il requisito/dotazione è già in possesso",AND(D25="-",E25="-",J25=0),"",AND(D25="-",E25="-",J25=""),"",AND(D25&lt;&gt;"-",E25&lt;&gt;"-",J25=""),"Specificare la quantità richiesta",AND(D25&lt;&gt;"-",E25&lt;&gt;"-",J25&lt;&gt;""),"")</f>
        <v/>
      </c>
      <c r="N25" s="114" t="str" cm="1">
        <f t="array" ref="N25">_xlfn.IFS(AND(D25="-",E25="-",ISBLANK(J25),H25="Obbligatorio",'Scheda progettuale'!$C$24="SI"),"INTERVENTO/DISPOSITIVO OBBLIGATORIO",AND(D25="-",E25="-",J25=0,H25="Obbligatorio",'Scheda progettuale'!$C$24="SI"),"INTERVENTO/DISPOSITIVO OBBLIGATORIO",AND('Scheda progettuale'!$C$24&lt;&gt;"SI",OR(J25&lt;&gt;0,D25="SI")),"AMBITO NON INSERITO NELLA SCHEDA PROGETTUALE.  Se si vuole inserire, selezionare 'SI' nel foglio 'Scheda progettuale'",OR(D25&lt;&gt;"-",E25&lt;&gt;"-",H25&lt;&gt;"Obbligatorio",I25&lt;&gt;0,'Scheda progettuale'!$C$24&lt;&gt;"SI"),"")</f>
        <v/>
      </c>
      <c r="O25" s="8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</row>
    <row r="26" spans="1:29" ht="141" customHeight="1">
      <c r="A26" s="57" t="s">
        <v>98</v>
      </c>
      <c r="B26" s="63" t="s">
        <v>99</v>
      </c>
      <c r="C26" s="62" t="s">
        <v>100</v>
      </c>
      <c r="D26" s="106" t="s">
        <v>180</v>
      </c>
      <c r="E26" s="106" t="s">
        <v>180</v>
      </c>
      <c r="F26" s="103">
        <v>402.5</v>
      </c>
      <c r="G26" s="102">
        <v>268</v>
      </c>
      <c r="H26" s="66" t="s">
        <v>60</v>
      </c>
      <c r="I26" s="67">
        <v>1</v>
      </c>
      <c r="J26" s="107"/>
      <c r="K26" s="125">
        <f t="shared" si="4"/>
        <v>0</v>
      </c>
      <c r="L26" s="125">
        <f t="shared" si="5"/>
        <v>0</v>
      </c>
      <c r="M26" s="113" t="str" cm="1">
        <f t="array" ref="M26">_xlfn.IFS(N26="AMBITO NON INSERITO NELLA SCHEDA PROGETTUALE.  Se si vuole inserire, selezionare 'SI' nel foglio 'Scheda progettuale'","",AND(D26="NO",E26="NO",H26="Obbligatorio"),"Se non si richiede il finanziamento il requisito/dotazione deve essere già in possesso",AND(D26="NO",E26="-"),"Specificare se il requisito/dotazione è già in possesso",AND(D26="NO",ISBLANK(J26)),"",AND(D26="NO",J26&gt;0),"Se non si richiede il finanziamento cancellare la quantità richiesta",AND(D26="NO",J26=0),"",AND(D26="NO",J26=""),"",AND(D26="SI",E26&lt;&gt;"-",J26=""),"Specificare la quantità richiesta",AND(D26="SI",E26&lt;&gt;"-",J26=0),"Se si richiede il finanziamento la quantità richiesta deve essere maggiore di 0",(AND(D26="-",E26="-",J26&gt;0)),"Specificare se si richiede finanziamento e se il requisito/dotazione è già in possesso",AND(D26="-",E26&lt;&gt;"-"),"Specificare se si richiede il finanziamento",AND(D26&lt;&gt;"-",E26="-"),"Specificare se il requisito/dotazione è già in possesso",AND(D26="-",E26="-",J26=0),"",AND(D26="-",E26="-",J26=""),"",AND(D26&lt;&gt;"-",E26&lt;&gt;"-",J26=""),"Specificare la quantità richiesta",AND(D26&lt;&gt;"-",E26&lt;&gt;"-",J26&lt;&gt;""),"")</f>
        <v/>
      </c>
      <c r="N26" s="114" t="str" cm="1">
        <f t="array" ref="N26">_xlfn.IFS(AND(D26="-",E26="-",ISBLANK(J26),H26="Obbligatorio",'Scheda progettuale'!$C$24="SI"),"INTERVENTO/DISPOSITIVO OBBLIGATORIO",AND(D26="-",E26="-",J26=0,H26="Obbligatorio",'Scheda progettuale'!$C$24="SI"),"INTERVENTO/DISPOSITIVO OBBLIGATORIO",AND('Scheda progettuale'!$C$24&lt;&gt;"SI",OR(J26&lt;&gt;0,D26="SI")),"AMBITO NON INSERITO NELLA SCHEDA PROGETTUALE.  Se si vuole inserire, selezionare 'SI' nel foglio 'Scheda progettuale'",OR(D26&lt;&gt;"-",E26&lt;&gt;"-",H26&lt;&gt;"Obbligatorio",I26&lt;&gt;0,'Scheda progettuale'!$C$24&lt;&gt;"SI"),"")</f>
        <v/>
      </c>
      <c r="O26" s="8"/>
    </row>
    <row r="27" spans="1:29" ht="96.5" customHeight="1">
      <c r="A27" s="58" t="s">
        <v>101</v>
      </c>
      <c r="B27" s="63" t="s">
        <v>188</v>
      </c>
      <c r="C27" s="62" t="s">
        <v>100</v>
      </c>
      <c r="D27" s="106" t="s">
        <v>180</v>
      </c>
      <c r="E27" s="106" t="s">
        <v>180</v>
      </c>
      <c r="F27" s="103">
        <v>357.83750000000003</v>
      </c>
      <c r="G27" s="102">
        <v>239</v>
      </c>
      <c r="H27" s="66" t="s">
        <v>60</v>
      </c>
      <c r="I27" s="67">
        <v>1</v>
      </c>
      <c r="J27" s="107"/>
      <c r="K27" s="125">
        <f t="shared" si="4"/>
        <v>0</v>
      </c>
      <c r="L27" s="125">
        <f t="shared" si="5"/>
        <v>0</v>
      </c>
      <c r="M27" s="113" t="str" cm="1">
        <f t="array" ref="M27">_xlfn.IFS(N27="AMBITO NON INSERITO NELLA SCHEDA PROGETTUALE.  Se si vuole inserire, selezionare 'SI' nel foglio 'Scheda progettuale'","",AND(D27="NO",E27="NO",H27="Obbligatorio"),"Se non si richiede il finanziamento il requisito/dotazione deve essere già in possesso",AND(D27="NO",E27="-"),"Specificare se il requisito/dotazione è già in possesso",AND(D27="NO",ISBLANK(J27)),"",AND(D27="NO",J27&gt;0),"Se non si richiede il finanziamento cancellare la quantità richiesta",AND(D27="NO",J27=0),"",AND(D27="NO",J27=""),"",AND(D27="SI",E27&lt;&gt;"-",J27=""),"Specificare la quantità richiesta",AND(D27="SI",E27&lt;&gt;"-",J27=0),"Se si richiede il finanziamento la quantità richiesta deve essere maggiore di 0",(AND(D27="-",E27="-",J27&gt;0)),"Specificare se si richiede finanziamento e se il requisito/dotazione è già in possesso",AND(D27="-",E27&lt;&gt;"-"),"Specificare se si richiede il finanziamento",AND(D27&lt;&gt;"-",E27="-"),"Specificare se il requisito/dotazione è già in possesso",AND(D27="-",E27="-",J27=0),"",AND(D27="-",E27="-",J27=""),"",AND(D27&lt;&gt;"-",E27&lt;&gt;"-",J27=""),"Specificare la quantità richiesta",AND(D27&lt;&gt;"-",E27&lt;&gt;"-",J27&lt;&gt;""),"")</f>
        <v/>
      </c>
      <c r="N27" s="114" t="str" cm="1">
        <f t="array" ref="N27">_xlfn.IFS(AND(D27="-",E27="-",ISBLANK(J27),H27="Obbligatorio",'Scheda progettuale'!$C$24="SI"),"INTERVENTO/DISPOSITIVO OBBLIGATORIO",AND(D27="-",E27="-",J27=0,H27="Obbligatorio",'Scheda progettuale'!$C$24="SI"),"INTERVENTO/DISPOSITIVO OBBLIGATORIO",AND('Scheda progettuale'!$C$24&lt;&gt;"SI",OR(J27&lt;&gt;0,D27="SI")),"AMBITO NON INSERITO NELLA SCHEDA PROGETTUALE.  Se si vuole inserire, selezionare 'SI' nel foglio 'Scheda progettuale'",OR(D27&lt;&gt;"-",E27&lt;&gt;"-",H27&lt;&gt;"Obbligatorio",I27&lt;&gt;0,'Scheda progettuale'!$C$24&lt;&gt;"SI"),"")</f>
        <v/>
      </c>
      <c r="O27" s="8"/>
    </row>
    <row r="28" spans="1:29" ht="96.5" customHeight="1">
      <c r="A28" s="57" t="s">
        <v>102</v>
      </c>
      <c r="B28" s="64" t="s">
        <v>103</v>
      </c>
      <c r="C28" s="62" t="s">
        <v>100</v>
      </c>
      <c r="D28" s="106" t="s">
        <v>180</v>
      </c>
      <c r="E28" s="106" t="s">
        <v>180</v>
      </c>
      <c r="F28" s="103">
        <v>383.46749999999997</v>
      </c>
      <c r="G28" s="102">
        <v>256</v>
      </c>
      <c r="H28" s="66" t="s">
        <v>60</v>
      </c>
      <c r="I28" s="67">
        <v>1</v>
      </c>
      <c r="J28" s="107"/>
      <c r="K28" s="125">
        <f t="shared" si="4"/>
        <v>0</v>
      </c>
      <c r="L28" s="125">
        <f t="shared" si="5"/>
        <v>0</v>
      </c>
      <c r="M28" s="113" t="str" cm="1">
        <f t="array" ref="M28">_xlfn.IFS(N28="AMBITO NON INSERITO NELLA SCHEDA PROGETTUALE.  Se si vuole inserire, selezionare 'SI' nel foglio 'Scheda progettuale'","",AND(D28="NO",E28="NO",H28="Obbligatorio"),"Se non si richiede il finanziamento il requisito/dotazione deve essere già in possesso",AND(D28="NO",E28="-"),"Specificare se il requisito/dotazione è già in possesso",AND(D28="NO",ISBLANK(J28)),"",AND(D28="NO",J28&gt;0),"Se non si richiede il finanziamento cancellare la quantità richiesta",AND(D28="NO",J28=0),"",AND(D28="NO",J28=""),"",AND(D28="SI",E28&lt;&gt;"-",J28=""),"Specificare la quantità richiesta",AND(D28="SI",E28&lt;&gt;"-",J28=0),"Se si richiede il finanziamento la quantità richiesta deve essere maggiore di 0",(AND(D28="-",E28="-",J28&gt;0)),"Specificare se si richiede finanziamento e se il requisito/dotazione è già in possesso",AND(D28="-",E28&lt;&gt;"-"),"Specificare se si richiede il finanziamento",AND(D28&lt;&gt;"-",E28="-"),"Specificare se il requisito/dotazione è già in possesso",AND(D28="-",E28="-",J28=0),"",AND(D28="-",E28="-",J28=""),"",AND(D28&lt;&gt;"-",E28&lt;&gt;"-",J28=""),"Specificare la quantità richiesta",AND(D28&lt;&gt;"-",E28&lt;&gt;"-",J28&lt;&gt;""),"")</f>
        <v/>
      </c>
      <c r="N28" s="114" t="str" cm="1">
        <f t="array" ref="N28">_xlfn.IFS(AND(D28="-",E28="-",ISBLANK(J28),H28="Obbligatorio",'Scheda progettuale'!$C$24="SI"),"INTERVENTO/DISPOSITIVO OBBLIGATORIO",AND(D28="-",E28="-",J28=0,H28="Obbligatorio",'Scheda progettuale'!$C$24="SI"),"INTERVENTO/DISPOSITIVO OBBLIGATORIO",AND('Scheda progettuale'!$C$24&lt;&gt;"SI",OR(J28&lt;&gt;0,D28="SI")),"AMBITO NON INSERITO NELLA SCHEDA PROGETTUALE.  Se si vuole inserire, selezionare 'SI' nel foglio 'Scheda progettuale'",OR(D28&lt;&gt;"-",E28&lt;&gt;"-",H28&lt;&gt;"Obbligatorio",I28&lt;&gt;0,'Scheda progettuale'!$C$24&lt;&gt;"SI"),"")</f>
        <v/>
      </c>
      <c r="O28" s="8"/>
    </row>
    <row r="29" spans="1:29">
      <c r="A29" s="57"/>
      <c r="B29" s="69"/>
      <c r="C29" s="70"/>
      <c r="D29" s="70"/>
      <c r="E29" s="70"/>
      <c r="F29" s="71"/>
      <c r="G29" s="71"/>
      <c r="H29" s="178" t="s">
        <v>104</v>
      </c>
      <c r="I29" s="179"/>
      <c r="J29" s="180"/>
      <c r="K29" s="126">
        <f>SUM(K24:K28)</f>
        <v>0</v>
      </c>
      <c r="L29" s="126">
        <f>SUM(L24:L28)</f>
        <v>0</v>
      </c>
      <c r="M29" s="72"/>
      <c r="N29" s="68"/>
      <c r="O29" s="8"/>
    </row>
    <row r="30" spans="1:29" ht="15.65" customHeight="1">
      <c r="A30" s="73" t="s">
        <v>105</v>
      </c>
      <c r="B30" s="192" t="s">
        <v>106</v>
      </c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4"/>
      <c r="O30" s="8"/>
    </row>
    <row r="31" spans="1:29" ht="59.5" customHeight="1">
      <c r="A31" s="73" t="s">
        <v>39</v>
      </c>
      <c r="B31" s="74" t="s">
        <v>40</v>
      </c>
      <c r="C31" s="74" t="s">
        <v>41</v>
      </c>
      <c r="D31" s="74"/>
      <c r="E31" s="74"/>
      <c r="F31" s="75" t="s">
        <v>44</v>
      </c>
      <c r="G31" s="75" t="s">
        <v>90</v>
      </c>
      <c r="H31" s="75" t="s">
        <v>46</v>
      </c>
      <c r="I31" s="74" t="s">
        <v>47</v>
      </c>
      <c r="J31" s="74" t="s">
        <v>48</v>
      </c>
      <c r="K31" s="74" t="s">
        <v>91</v>
      </c>
      <c r="L31" s="74" t="s">
        <v>92</v>
      </c>
      <c r="M31" s="76" t="s">
        <v>51</v>
      </c>
      <c r="N31" s="74" t="s">
        <v>52</v>
      </c>
      <c r="O31" s="8"/>
    </row>
    <row r="32" spans="1:29" ht="144.5" customHeight="1">
      <c r="A32" s="73" t="s">
        <v>107</v>
      </c>
      <c r="B32" s="77" t="s">
        <v>108</v>
      </c>
      <c r="C32" s="78" t="s">
        <v>109</v>
      </c>
      <c r="D32" s="106" t="s">
        <v>180</v>
      </c>
      <c r="E32" s="106" t="s">
        <v>180</v>
      </c>
      <c r="F32" s="84">
        <v>600</v>
      </c>
      <c r="G32" s="104">
        <v>400</v>
      </c>
      <c r="H32" s="85" t="s">
        <v>110</v>
      </c>
      <c r="I32" s="86">
        <v>1</v>
      </c>
      <c r="J32" s="107"/>
      <c r="K32" s="127">
        <f t="shared" ref="K32" si="6">+F32*J32</f>
        <v>0</v>
      </c>
      <c r="L32" s="127">
        <f t="shared" ref="L32" si="7">+G32*J32</f>
        <v>0</v>
      </c>
      <c r="M32" s="115" t="str" cm="1">
        <f t="array" ref="M32">_xlfn.IFS(N32="AMBITO NON INSERITO NELLA SCHEDA PROGETTUALE.  Se si vuole inserire, selezionare 'SI' nel foglio 'Scheda progettuale'","",N32="Alternativa a C2. Richiedere il finanziamento solamente per una voce tra questa e C2","",AND(D32="NO",E32="NO",H32="Obbligatorio"),"Se non si richiede il finanziamento il requisito/dotazione deve essere già in possesso",AND(D32="NO",E32="-"),"Specificare se il requisito/dotazione è già in possesso",AND(D32="NO",ISBLANK(J32)),"",AND(D32="NO",J32&gt;0),"Se non si richiede il finanziamento cancellare la quantità richiesta",AND(D32="NO",J32=0),"",AND(D32="NO",J32=""),"",AND(D32="SI",E32&lt;&gt;"-",J32=""),"Specificare la quantità richiesta",AND(D32="SI",E32&lt;&gt;"-",J32=0),"Se si richiede il finanziamento la quantità richiesta deve essere maggiore di 0",(AND(D32="-",E32="-",J32&gt;0)),"Specificare se si richiede finanziamento e se il requisito/dotazione è già in possesso",AND(D32="-",E32&lt;&gt;"-"),"Specificare se si richiede il finanziamento",AND(D32&lt;&gt;"-",E32="-"),"Specificare se il requisito/dotazione è già in possesso",AND(D32="-",E32="-",J32=0),"",AND(D32="-",E32="-",J32=""),"",AND(D32&lt;&gt;"-",E32&lt;&gt;"-",J32=""),"Specificare la quantità richiesta",AND(D32&lt;&gt;"-",E32&lt;&gt;"-",J32&lt;&gt;""),"")</f>
        <v/>
      </c>
      <c r="N32" s="116" t="str" cm="1">
        <f t="array" ref="N32">_xlfn.IFS(AND(D32="NO",E32="NO",D33="NO",E33="NO"),"Obbligatorio in alternativa a C2",AND(D32="SI",D33="SI"),"Alternativa a C2. Richiedere il finanziamento solamente per una voce tra questa e C2",AND(D32="-",E32="-",ISBLANK(J32),ISBLANK(J33),D33="-",E33="-",H32="Obbligatorio in alternativa C2",'Scheda progettuale'!$C$25="SI"),"Obbligatorio uno tra C1 e C2",(AND($D$33="NO",$E$33="NO",OR(D32="SI",E32="SI"))),"",(AND($D$33="NO",$E$33="NO")),"Se non si richiede il finanziamento e non è in dotazione C2, obbligatorio il finanziamento/averlo in dotazione",AND(D32="-",E32="-",J32=0,H32="Obbligatorio in alternativa a C2",'Scheda progettuale'!$C$25="SI"),"Obbligatorio uno tra C1 e C2",AND('Scheda progettuale'!$C$25&lt;&gt;"SI",OR(J32&lt;&gt;0,D32="SI")),"AMBITO NON INSERITO NELLA SCHEDA PROGETTUALE.  Se si vuole inserire, selezionare 'SI' nel foglio 'Scheda progettuale'",OR(D32&lt;&gt;"-",E32&lt;&gt;"-",H32&lt;&gt;"Obbligatorio",I32&lt;&gt;0,'Scheda progettuale'!$C$25&lt;&gt;"SI"),"",(AND($J$32=1,$J$32=1)),"Alternativa a C2. Richiedere il finanziamento solamente per una voce tra questa e C2")</f>
        <v/>
      </c>
      <c r="O32" s="8"/>
    </row>
    <row r="33" spans="1:29" ht="133" customHeight="1">
      <c r="A33" s="73" t="s">
        <v>111</v>
      </c>
      <c r="B33" s="77" t="s">
        <v>112</v>
      </c>
      <c r="C33" s="78" t="s">
        <v>113</v>
      </c>
      <c r="D33" s="106" t="s">
        <v>180</v>
      </c>
      <c r="E33" s="106" t="s">
        <v>180</v>
      </c>
      <c r="F33" s="84">
        <v>600</v>
      </c>
      <c r="G33" s="104">
        <v>400</v>
      </c>
      <c r="H33" s="85" t="s">
        <v>114</v>
      </c>
      <c r="I33" s="86">
        <v>1</v>
      </c>
      <c r="J33" s="107"/>
      <c r="K33" s="127">
        <f t="shared" ref="K33:K54" si="8">+F33*J33</f>
        <v>0</v>
      </c>
      <c r="L33" s="127">
        <f t="shared" ref="L33:L54" si="9">+G33*J33</f>
        <v>0</v>
      </c>
      <c r="M33" s="115" t="str" cm="1">
        <f t="array" ref="M33">_xlfn.IFS(N33="AMBITO NON INSERITO NELLA SCHEDA PROGETTUALE.  Se si vuole inserire, selezionare 'SI' nel foglio 'Scheda progettuale'","",N33="Alternativa a C1. Richiedere il finanziamento solamente per una voce tra questa e C1","",AND(D33="NO",E33="NO",H33="Obbligatorio"),"Se non si richiede il finanziamento il requisito/dotazione deve essere già in possesso",AND(D33="NO",E33="-"),"Specificare se il requisito/dotazione è già in possesso",AND(D33="NO",ISBLANK(J33)),"",AND(D33="NO",J33&gt;0),"Se non si richiede il finanziamento cancellare la quantità richiesta",AND(D33="NO",J33=0),"",AND(D33="NO",J33=""),"",AND(D33="SI",E33&lt;&gt;"-",J33=""),"Specificare la quantità richiesta",AND(D33="SI",E33&lt;&gt;"-",J33=0),"Se si richiede il finanziamento la quantità richiesta deve essere maggiore di 0",(AND(D33="-",E33="-",J33&gt;0)),"Specificare se si richiede finanziamento e se il requisito/dotazione è già in possesso",AND(D33="-",E33&lt;&gt;"-"),"Specificare se si richiede il finanziamento",AND(D33&lt;&gt;"-",E33="-"),"Specificare se il requisito/dotazione è già in possesso",AND(D33="-",E33="-",J33=0),"",AND(D33="-",E33="-",J33=""),"",AND(D33&lt;&gt;"-",E33&lt;&gt;"-",J33=""),"Specificare la quantità richiesta",AND(D33&lt;&gt;"-",E33&lt;&gt;"-",J33&lt;&gt;""),"")</f>
        <v/>
      </c>
      <c r="N33" s="116" t="str" cm="1">
        <f t="array" ref="N33">_xlfn.IFS(AND(D32="NO",E32="NO",D33="NO",E33="NO"),"Obbligatorio in alternativa a C1",AND(D32="SI",D33="SI"),"Alternativa a C1. Richiedere il finanziamento solamente per una voce tra questa e C1",AND(D32="-",E32="-",ISBLANK(J32),D33="-",E33="-",ISBLANK(J33),H33="Obbligatorio in alternativa C1",'Scheda progettuale'!$C$25="SI"),"Obbligatorio uno tra C1 e C2",(AND($D$32="NO",$E$32="NO",OR(D33="SI",E33="SI"))),"",(AND($D$32="NO",$E$32="NO")),"Se non si richiede il finanziamento e non è in dotazione C1, obbligatorio il finanziamento/averlo in dotazione",AND(D33="-",E33="-",J33=0,H33="Obbligatorio in alternativa a C1",'Scheda progettuale'!$C$25="SI"),"Obbligatorio uno tra C1 e C2",AND('Scheda progettuale'!$C$25&lt;&gt;"SI",OR(J33&lt;&gt;0,D33="SI")),"AMBITO NON INSERITO NELLA SCHEDA PROGETTUALE.  Se si vuole inserire, selezionare 'SI' nel foglio 'Scheda progettuale'",OR(D33&lt;&gt;"-",E33&lt;&gt;"-",H33&lt;&gt;"Obbligatorio",I33&lt;&gt;0,'Scheda progettuale'!$C$25&lt;&gt;"SI"),"",(AND($J$32=1,$J$32=1)),"Alternativa a C1. Richiedere il finanziamento solamente per una voce tra questa e C1")</f>
        <v/>
      </c>
      <c r="O33" s="8"/>
    </row>
    <row r="34" spans="1:29" ht="129" customHeight="1">
      <c r="A34" s="73" t="s">
        <v>115</v>
      </c>
      <c r="B34" s="79" t="s">
        <v>116</v>
      </c>
      <c r="C34" s="78" t="s">
        <v>117</v>
      </c>
      <c r="D34" s="106" t="s">
        <v>180</v>
      </c>
      <c r="E34" s="106" t="s">
        <v>180</v>
      </c>
      <c r="F34" s="87">
        <v>567.6</v>
      </c>
      <c r="G34" s="104">
        <v>378</v>
      </c>
      <c r="H34" s="85" t="s">
        <v>60</v>
      </c>
      <c r="I34" s="86">
        <v>1</v>
      </c>
      <c r="J34" s="107"/>
      <c r="K34" s="127">
        <f t="shared" si="8"/>
        <v>0</v>
      </c>
      <c r="L34" s="127">
        <f t="shared" si="9"/>
        <v>0</v>
      </c>
      <c r="M34" s="115" t="str" cm="1">
        <f t="array" ref="M34">_xlfn.IFS(N34="AMBITO NON INSERITO NELLA SCHEDA PROGETTUALE.  Se si vuole inserire, selezionare 'SI' nel foglio 'Scheda progettuale'","",AND(D34="NO",E34="NO",H34="Obbligatorio"),"Se non si richiede il finanziamento il requisito/dotazione deve essere già in possesso",AND(D34="NO",E34="-"),"Specificare se il requisito/dotazione è già in possesso",AND(D34="NO",ISBLANK(J34)),"",AND(D34="NO",J34&gt;0),"Se non si richiede il finanziamento cancellare la quantità richiesta",AND(D34="NO",J34=0),"",AND(D34="NO",J34=""),"",AND(D34="SI",E34&lt;&gt;"-",J34=""),"Specificare la quantità richiesta",AND(D34="SI",E34&lt;&gt;"-",J34=0),"Se si richiede il finanziamento la quantità richiesta deve essere maggiore di 0",(AND(D34="-",E34="-",J34&gt;0)),"Specificare se si richiede finanziamento e se il requisito/dotazione è già in possesso",AND(D34="-",E34&lt;&gt;"-"),"Specificare se si richiede il finanziamento",AND(D34&lt;&gt;"-",E34="-"),"Specificare se il requisito/dotazione è già in possesso",AND(D34="-",E34="-",J34=0),"",AND(D34="-",E34="-",J34=""),"",AND(D34&lt;&gt;"-",E34&lt;&gt;"-",J34=""),"Specificare la quantità richiesta",AND(D34&lt;&gt;"-",E34&lt;&gt;"-",J34&lt;&gt;""),"")</f>
        <v/>
      </c>
      <c r="N34" s="116" t="str" cm="1">
        <f t="array" ref="N34">_xlfn.IFS(AND(D34="-",E34="-",ISBLANK(J34),H34="Obbligatorio",'Scheda progettuale'!$C$25="SI"),"INTERVENTO/DISPOSITIVO OBBLIGATORIO",AND(D34="-",E34="-",J34=0,H34="Obbligatorio",'Scheda progettuale'!$C$25="SI"),"INTERVENTO/DISPOSITIVO OBBLIGATORIO",AND('Scheda progettuale'!$C$25&lt;&gt;"SI",OR(J34&lt;&gt;0,D34="SI")),"AMBITO NON INSERITO NELLA SCHEDA PROGETTUALE.  Se si vuole inserire, selezionare 'SI' nel foglio 'Scheda progettuale'",OR(D34&lt;&gt;"-",E34&lt;&gt;"-",H34&lt;&gt;"Obbligatorio",I34&lt;&gt;0,'Scheda progettuale'!$C$25&lt;&gt;"SI"),"")</f>
        <v/>
      </c>
      <c r="O34" s="8"/>
    </row>
    <row r="35" spans="1:29" ht="114" customHeight="1">
      <c r="A35" s="73" t="s">
        <v>118</v>
      </c>
      <c r="B35" s="79" t="s">
        <v>189</v>
      </c>
      <c r="C35" s="78" t="s">
        <v>119</v>
      </c>
      <c r="D35" s="106" t="s">
        <v>180</v>
      </c>
      <c r="E35" s="106" t="s">
        <v>180</v>
      </c>
      <c r="F35" s="87">
        <v>385.16250000000002</v>
      </c>
      <c r="G35" s="104">
        <v>257</v>
      </c>
      <c r="H35" s="85" t="s">
        <v>60</v>
      </c>
      <c r="I35" s="86">
        <v>2</v>
      </c>
      <c r="J35" s="107"/>
      <c r="K35" s="127">
        <f t="shared" si="8"/>
        <v>0</v>
      </c>
      <c r="L35" s="127">
        <f t="shared" si="9"/>
        <v>0</v>
      </c>
      <c r="M35" s="115" t="str" cm="1">
        <f t="array" ref="M35">_xlfn.IFS(N35="AMBITO NON INSERITO NELLA SCHEDA PROGETTUALE.  Se si vuole inserire, selezionare 'SI' nel foglio 'Scheda progettuale'","",AND(D35="NO",E35="NO",H35="Obbligatorio"),"Se non si richiede il finanziamento il requisito/dotazione deve essere già in possesso",AND(D35="NO",E35="-"),"Specificare se il requisito/dotazione è già in possesso",AND(D35="NO",ISBLANK(J35)),"",AND(D35="NO",J35&gt;0),"Se non si richiede il finanziamento cancellare la quantità richiesta",AND(D35="NO",J35=0),"",AND(D35="NO",J35=""),"",AND(D35="SI",E35&lt;&gt;"-",J35=""),"Specificare la quantità richiesta",AND(D35="SI",E35&lt;&gt;"-",J35=0),"Se si richiede il finanziamento la quantità richiesta deve essere maggiore di 0",(AND(D35="-",E35="-",J35&gt;0)),"Specificare se si richiede finanziamento e se il requisito/dotazione è già in possesso",AND(D35="-",E35&lt;&gt;"-"),"Specificare se si richiede il finanziamento",AND(D35&lt;&gt;"-",E35="-"),"Specificare se il requisito/dotazione è già in possesso",AND(D35="-",E35="-",J35=0),"",AND(D35="-",E35="-",J35=""),"",AND(D35&lt;&gt;"-",E35&lt;&gt;"-",J35=""),"Specificare la quantità richiesta",AND(D35&lt;&gt;"-",E35&lt;&gt;"-",J35&lt;&gt;""),"")</f>
        <v/>
      </c>
      <c r="N35" s="116" t="str" cm="1">
        <f t="array" ref="N35">_xlfn.IFS(AND(D35="-",E35="-",ISBLANK(J35),H35="Obbligatorio",'Scheda progettuale'!$C$25="SI"),"INTERVENTO/DISPOSITIVO OBBLIGATORIO",AND(D35="-",E35="-",J35=0,H35="Obbligatorio",'Scheda progettuale'!$C$25="SI"),"INTERVENTO/DISPOSITIVO OBBLIGATORIO",AND('Scheda progettuale'!$C$25&lt;&gt;"SI",OR(J35&lt;&gt;0,D35="SI")),"AMBITO NON INSERITO NELLA SCHEDA PROGETTUALE.  Se si vuole inserire, selezionare 'SI' nel foglio 'Scheda progettuale'",OR(D35&lt;&gt;"-",E35&lt;&gt;"-",H35&lt;&gt;"Obbligatorio",I35&lt;&gt;0,'Scheda progettuale'!$C$25&lt;&gt;"SI"),"")</f>
        <v/>
      </c>
      <c r="O35" s="8"/>
    </row>
    <row r="36" spans="1:29" ht="215" customHeight="1">
      <c r="A36" s="73" t="s">
        <v>120</v>
      </c>
      <c r="B36" s="79" t="s">
        <v>121</v>
      </c>
      <c r="C36" s="78" t="s">
        <v>122</v>
      </c>
      <c r="D36" s="106" t="s">
        <v>180</v>
      </c>
      <c r="E36" s="106" t="s">
        <v>180</v>
      </c>
      <c r="F36" s="87">
        <v>896.45</v>
      </c>
      <c r="G36" s="104">
        <v>598</v>
      </c>
      <c r="H36" s="85" t="s">
        <v>60</v>
      </c>
      <c r="I36" s="86">
        <v>1</v>
      </c>
      <c r="J36" s="107"/>
      <c r="K36" s="127">
        <f t="shared" si="8"/>
        <v>0</v>
      </c>
      <c r="L36" s="127">
        <f t="shared" si="9"/>
        <v>0</v>
      </c>
      <c r="M36" s="115" t="str" cm="1">
        <f t="array" ref="M36">_xlfn.IFS(N36="AMBITO NON INSERITO NELLA SCHEDA PROGETTUALE.  Se si vuole inserire, selezionare 'SI' nel foglio 'Scheda progettuale'","",AND(D36="NO",E36="NO",H36="Obbligatorio"),"Se non si richiede il finanziamento il requisito/dotazione deve essere già in possesso",AND(D36="NO",E36="-"),"Specificare se il requisito/dotazione è già in possesso",AND(D36="NO",ISBLANK(J36)),"",AND(D36="NO",J36&gt;0),"Se non si richiede il finanziamento cancellare la quantità richiesta",AND(D36="NO",J36=0),"",AND(D36="NO",J36=""),"",AND(D36="SI",E36&lt;&gt;"-",J36=""),"Specificare la quantità richiesta",AND(D36="SI",E36&lt;&gt;"-",J36=0),"Se si richiede il finanziamento la quantità richiesta deve essere maggiore di 0",(AND(D36="-",E36="-",J36&gt;0)),"Specificare se si richiede finanziamento e se il requisito/dotazione è già in possesso",AND(D36="-",E36&lt;&gt;"-"),"Specificare se si richiede il finanziamento",AND(D36&lt;&gt;"-",E36="-"),"Specificare se il requisito/dotazione è già in possesso",AND(D36="-",E36="-",J36=0),"",AND(D36="-",E36="-",J36=""),"",AND(D36&lt;&gt;"-",E36&lt;&gt;"-",J36=""),"Specificare la quantità richiesta",AND(D36&lt;&gt;"-",E36&lt;&gt;"-",J36&lt;&gt;""),"")</f>
        <v/>
      </c>
      <c r="N36" s="116" t="str" cm="1">
        <f t="array" ref="N36">_xlfn.IFS(AND(D36="-",E36="-",ISBLANK(J36),H36="Obbligatorio",'Scheda progettuale'!$C$25="SI"),"INTERVENTO/DISPOSITIVO OBBLIGATORIO",AND(D36="-",E36="-",J36=0,H36="Obbligatorio",'Scheda progettuale'!$C$25="SI"),"INTERVENTO/DISPOSITIVO OBBLIGATORIO",AND('Scheda progettuale'!$C$25&lt;&gt;"SI",OR(J36&lt;&gt;0,D36="SI")),"AMBITO NON INSERITO NELLA SCHEDA PROGETTUALE.  Se si vuole inserire, selezionare 'SI' nel foglio 'Scheda progettuale'",OR(D36&lt;&gt;"-",E36&lt;&gt;"-",H36&lt;&gt;"Obbligatorio",I36&lt;&gt;0,'Scheda progettuale'!$C$25&lt;&gt;"SI"),"")</f>
        <v/>
      </c>
      <c r="O36" s="8"/>
    </row>
    <row r="37" spans="1:29" ht="189" customHeight="1">
      <c r="A37" s="73" t="s">
        <v>123</v>
      </c>
      <c r="B37" s="79" t="s">
        <v>124</v>
      </c>
      <c r="C37" s="78" t="s">
        <v>125</v>
      </c>
      <c r="D37" s="106" t="s">
        <v>180</v>
      </c>
      <c r="E37" s="106" t="s">
        <v>180</v>
      </c>
      <c r="F37" s="87">
        <v>7579.5166666666664</v>
      </c>
      <c r="G37" s="104">
        <v>5053</v>
      </c>
      <c r="H37" s="85" t="s">
        <v>126</v>
      </c>
      <c r="I37" s="86">
        <v>1</v>
      </c>
      <c r="J37" s="107"/>
      <c r="K37" s="127">
        <f t="shared" si="8"/>
        <v>0</v>
      </c>
      <c r="L37" s="127">
        <f t="shared" si="9"/>
        <v>0</v>
      </c>
      <c r="M37" s="115" t="str" cm="1">
        <f t="array" ref="M37">_xlfn.IFS(N37="AMBITO NON INSERITO NELLA SCHEDA PROGETTUALE.  Se si vuole inserire, selezionare 'SI' nel foglio 'Scheda progettuale'","",N37="Alternativa a C6 BIS. Richiedere il finanziamento solamente per una voce tra questa e C6 BIS","",AND(D37="NO",E37="NO",H37="Obbligatorio"),"Se non si richiede il finanziamento il requisito/dotazione deve essere già in possesso",AND(D37="NO",E37="-"),"Specificare se il requisito/dotazione è già in possesso",AND(D37="NO",ISBLANK(J37)),"",AND(D37="NO",J37&gt;0),"Se non si richiede il finanziamento cancellare la quantità richiesta",AND(D37="NO",J37=0),"",AND(D37="NO",J37=""),"",AND(D37="SI",E37&lt;&gt;"-",J37=""),"Specificare la quantità richiesta",AND(D37="SI",E37&lt;&gt;"-",J37=0),"Se si richiede il finanziamento la quantità richiesta deve essere maggiore di 0",(AND(D37="-",E37="-",J37&gt;0)),"Specificare se si richiede finanziamento e se il requisito/dotazione è già in possesso",AND(D37="-",E37&lt;&gt;"-"),"Specificare se si richiede il finanziamento",AND(D37&lt;&gt;"-",E37="-"),"Specificare se il requisito/dotazione è già in possesso",AND(D37="-",E37="-",J37=0),"",AND(D37="-",E37="-",J37=""),"",AND(D37&lt;&gt;"-",E37&lt;&gt;"-",J37=""),"Specificare la quantità richiesta",AND(D37&lt;&gt;"-",E37&lt;&gt;"-",J37&lt;&gt;""),"")</f>
        <v/>
      </c>
      <c r="N37" s="116" t="str" cm="1">
        <f t="array" ref="N37">_xlfn.IFS(AND(D37="NO",E37="NO",D38="NO",E38="NO"),"Obbligatorio in alternativa a C6 BIS",AND(D37="SI",D38="SI"),"Alternativa a C6 BIS. Richiedere il finanziamento solamente per una voce tra questa e C6 BIS",AND(D37="-",E37="-",ISBLANK(J37),ISBLANK(J38),D38="-",E38="-",H37="Obbligatorio in alternativa a C6 BIS",'Scheda progettuale'!$C$25="SI"),"Obbligatorio uno tra C6 e C6 BIS",(AND($D$38="NO",$E$38="NO",OR(D37="SI",E37="SI"))),"",(AND($D$38="NO",$E$38="NO")),"Se non si richiede il finanziamento e non è in dotazione C6 BIS, obbligatorio il finanziamento/averlo in dotazione",AND(D37="-",E37="-",J37=0,ISBLANK(J38),D38="-",E38="-",H37="Obbligatorio in alternativa a C6 BIS",'Scheda progettuale'!$C$25="SI"),"Obbligatorio uno tra C6 e C6 BIS",AND('Scheda progettuale'!$C$25&lt;&gt;"SI",OR(J37&lt;&gt;0,D37="SI")),"AMBITO NON INSERITO NELLA SCHEDA PROGETTUALE.  Se si vuole inserire, selezionare 'SI' nel foglio 'Scheda progettuale'",OR(D37&lt;&gt;"-",E37&lt;&gt;"-",H37&lt;&gt;"Obbligatorio",J37&lt;&gt;0,'Scheda progettuale'!$C$25&lt;&gt;"SI"),"",(AND($J$37=1,$J$38=1)),"Alternativa a C6 BIS. Richiedere il finanziamento solamente per una voce tra questa e C6 BIS")</f>
        <v/>
      </c>
      <c r="O37" s="8"/>
    </row>
    <row r="38" spans="1:29" ht="194.5" customHeight="1">
      <c r="A38" s="73" t="s">
        <v>127</v>
      </c>
      <c r="B38" s="79" t="s">
        <v>128</v>
      </c>
      <c r="C38" s="78" t="s">
        <v>125</v>
      </c>
      <c r="D38" s="106" t="s">
        <v>180</v>
      </c>
      <c r="E38" s="106" t="s">
        <v>180</v>
      </c>
      <c r="F38" s="87">
        <v>5219.333333333333</v>
      </c>
      <c r="G38" s="104">
        <v>3480</v>
      </c>
      <c r="H38" s="85" t="s">
        <v>129</v>
      </c>
      <c r="I38" s="86">
        <v>1</v>
      </c>
      <c r="J38" s="107"/>
      <c r="K38" s="127">
        <f t="shared" si="8"/>
        <v>0</v>
      </c>
      <c r="L38" s="127">
        <f t="shared" si="9"/>
        <v>0</v>
      </c>
      <c r="M38" s="115" t="str" cm="1">
        <f t="array" ref="M38">_xlfn.IFS(N38="AMBITO NON INSERITO NELLA SCHEDA PROGETTUALE.  Se si vuole inserire, selezionare 'SI' nel foglio 'Scheda progettuale'","",N38="Alternativa a C6. Richiedere il finanziamento solamente per una voce tra questa e C6","",AND(D38="NO",E38="NO",H38="Obbligatorio"),"Se non si richiede il finanziamento il requisito/dotazione deve essere già in possesso",AND(D38="NO",E38="-"),"Specificare se il requisito/dotazione è già in possesso",AND(D38="NO",ISBLANK(J38)),"",AND(D38="NO",J38&gt;0),"Se non si richiede il finanziamento cancellare la quantità richiesta",AND(D38="NO",J38=0),"",AND(D38="NO",J38=""),"",AND(D38="SI",E38&lt;&gt;"-",J38=""),"Specificare la quantità richiesta",AND(D38="SI",E38&lt;&gt;"-",J38=0),"Se si richiede il finanziamento la quantità richiesta deve essere maggiore di 0",(AND(D38="-",E38="-",J38&gt;0)),"Specificare se si richiede finanziamento e se il requisito/dotazione è già in possesso",AND(D38="-",E38&lt;&gt;"-"),"Specificare se si richiede il finanziamento",AND(D38&lt;&gt;"-",E38="-"),"Specificare se il requisito/dotazione è già in possesso",AND(D38="-",E38="-",J38=0),"",AND(D38="-",E38="-",J38=""),"",AND(D38&lt;&gt;"-",E38&lt;&gt;"-",J38=""),"Specificare la quantità richiesta",AND(D38&lt;&gt;"-",E38&lt;&gt;"-",J38&lt;&gt;""),"")</f>
        <v/>
      </c>
      <c r="N38" s="116" t="str" cm="1">
        <f t="array" ref="N38">_xlfn.IFS(AND(D37="NO",E37="NO",D38="NO",E38="NO"),"Obbligatorio in alternativa a C6",AND(D37="SI",D38="SI"),"Alternativa a C6. Richiedere il finanziamento solamente per una voce tra questa e C6",AND(D38="-",E38="-",ISBLANK(J38),ISBLANK(J37),D37="-",E37="-",H38="Obbligatorio in alternativa a C6",'Scheda progettuale'!$C$25="SI"),"Obbligatorio uno tra C6 e C6 BIS",(AND($D$37="NO",$E$37="NO",OR(D38="SI",E38="SI"))),"",(AND($D$37="NO",$E$37="NO",OR(D38&lt;&gt;"SI",E38&lt;&gt;"SI"))),"Se non si richiede il finanziamento e non è in dotazione C6, obbligatorio il finanziamento/averlo in dotazione",AND(D38="-",E38="-",J38=0,ISBLANK(J37),D37="-",E37="-",H38="Obbligatorio in alternativa a C6 BIS",'Scheda progettuale'!$C$25="SI"),"Obbligatorio uno tra C6 e C6 BIS",AND('Scheda progettuale'!$C$25&lt;&gt;"SI",OR(J38&lt;&gt;0,D38="SI")),"AMBITO NON INSERITO NELLA SCHEDA PROGETTUALE.  Se si vuole inserire, selezionare 'SI' nel foglio 'Scheda progettuale'",OR(D38&lt;&gt;"-",E38&lt;&gt;"-",H38&lt;&gt;"Obbligatorio",J38&lt;&gt;0,'Scheda progettuale'!$C$25&lt;&gt;"SI"),"",(AND($J$37=1,$J$38=1)),"Alternativa a C6 BIS. Richiedere il finanziamento solamente per una voce tra questa e C6 BIS")</f>
        <v/>
      </c>
      <c r="O38" s="8"/>
    </row>
    <row r="39" spans="1:29" ht="135" customHeight="1">
      <c r="A39" s="73" t="s">
        <v>130</v>
      </c>
      <c r="B39" s="77" t="s">
        <v>99</v>
      </c>
      <c r="C39" s="78" t="s">
        <v>100</v>
      </c>
      <c r="D39" s="106" t="s">
        <v>180</v>
      </c>
      <c r="E39" s="106" t="s">
        <v>180</v>
      </c>
      <c r="F39" s="87">
        <v>402.5</v>
      </c>
      <c r="G39" s="104">
        <v>268</v>
      </c>
      <c r="H39" s="85" t="s">
        <v>60</v>
      </c>
      <c r="I39" s="86">
        <v>1</v>
      </c>
      <c r="J39" s="107"/>
      <c r="K39" s="127">
        <f t="shared" si="8"/>
        <v>0</v>
      </c>
      <c r="L39" s="127">
        <f t="shared" si="9"/>
        <v>0</v>
      </c>
      <c r="M39" s="115" t="str" cm="1">
        <f t="array" ref="M39">_xlfn.IFS(N39="AMBITO NON INSERITO NELLA SCHEDA PROGETTUALE.  Se si vuole inserire, selezionare 'SI' nel foglio 'Scheda progettuale'","",AND(D39="NO",E39="NO",H39="Obbligatorio"),"Se non si richiede il finanziamento il requisito/dotazione deve essere già in possesso",AND(D39="NO",E39="-"),"Specificare se il requisito/dotazione è già in possesso",AND(D39="NO",ISBLANK(J39)),"",AND(D39="NO",J39&gt;0),"Se non si richiede il finanziamento cancellare la quantità richiesta",AND(D39="NO",J39=0),"",AND(D39="NO",J39=""),"",AND(D39="SI",E39&lt;&gt;"-",J39=""),"Specificare la quantità richiesta",AND(D39="SI",E39&lt;&gt;"-",J39=0),"Se si richiede il finanziamento la quantità richiesta deve essere maggiore di 0",(AND(D39="-",E39="-",J39&gt;0)),"Specificare se si richiede finanziamento e se il requisito/dotazione è già in possesso",AND(D39="-",E39&lt;&gt;"-"),"Specificare se si richiede il finanziamento",AND(D39&lt;&gt;"-",E39="-"),"Specificare se il requisito/dotazione è già in possesso",AND(D39="-",E39="-",J39=0),"",AND(D39="-",E39="-",J39=""),"",AND(D39&lt;&gt;"-",E39&lt;&gt;"-",J39=""),"Specificare la quantità richiesta",AND(D39&lt;&gt;"-",E39&lt;&gt;"-",J39&lt;&gt;""),"")</f>
        <v/>
      </c>
      <c r="N39" s="116" t="str" cm="1">
        <f t="array" ref="N39">_xlfn.IFS(AND(D39="-",E39="-",ISBLANK(J39),H39="Obbligatorio",'Scheda progettuale'!$C$25="SI"),"INTERVENTO/DISPOSITIVO OBBLIGATORIO",AND(D39="-",E39="-",J39=0,H39="Obbligatorio",'Scheda progettuale'!$C$25="SI"),"INTERVENTO/DISPOSITIVO OBBLIGATORIO",AND('Scheda progettuale'!$C$25&lt;&gt;"SI",OR(J39&lt;&gt;0,D39="SI")),"AMBITO NON INSERITO NELLA SCHEDA PROGETTUALE.  Se si vuole inserire, selezionare 'SI' nel foglio 'Scheda progettuale'",OR(D39&lt;&gt;"-",E39&lt;&gt;"-",H39&lt;&gt;"Obbligatorio",I39&lt;&gt;0,'Scheda progettuale'!$C$25&lt;&gt;"SI"),"")</f>
        <v/>
      </c>
      <c r="O39" s="8"/>
    </row>
    <row r="40" spans="1:29" ht="94" customHeight="1">
      <c r="A40" s="73" t="s">
        <v>131</v>
      </c>
      <c r="B40" s="79" t="s">
        <v>132</v>
      </c>
      <c r="C40" s="78" t="s">
        <v>133</v>
      </c>
      <c r="D40" s="106" t="s">
        <v>180</v>
      </c>
      <c r="E40" s="106" t="s">
        <v>180</v>
      </c>
      <c r="F40" s="87">
        <v>226.57</v>
      </c>
      <c r="G40" s="104">
        <v>151</v>
      </c>
      <c r="H40" s="85" t="s">
        <v>60</v>
      </c>
      <c r="I40" s="86">
        <v>2</v>
      </c>
      <c r="J40" s="107"/>
      <c r="K40" s="127">
        <f t="shared" si="8"/>
        <v>0</v>
      </c>
      <c r="L40" s="127">
        <f t="shared" si="9"/>
        <v>0</v>
      </c>
      <c r="M40" s="115" t="str" cm="1">
        <f t="array" ref="M40">_xlfn.IFS(N40="AMBITO NON INSERITO NELLA SCHEDA PROGETTUALE.  Se si vuole inserire, selezionare 'SI' nel foglio 'Scheda progettuale'","",AND(D40="NO",E40="NO",H40="Obbligatorio"),"Se non si richiede il finanziamento il requisito/dotazione deve essere già in possesso",AND(D40="NO",E40="-"),"Specificare se il requisito/dotazione è già in possesso",AND(D40="NO",ISBLANK(J40)),"",AND(D40="NO",J40&gt;0),"Se non si richiede il finanziamento cancellare la quantità richiesta",AND(D40="NO",J40=0),"",AND(D40="NO",J40=""),"",AND(D40="SI",E40&lt;&gt;"-",J40=""),"Specificare la quantità richiesta",AND(D40="SI",E40&lt;&gt;"-",J40=0),"Se si richiede il finanziamento la quantità richiesta deve essere maggiore di 0",(AND(D40="-",E40="-",J40&gt;0)),"Specificare se si richiede finanziamento e se il requisito/dotazione è già in possesso",AND(D40="-",E40&lt;&gt;"-"),"Specificare se si richiede il finanziamento",AND(D40&lt;&gt;"-",E40="-"),"Specificare se il requisito/dotazione è già in possesso",AND(D40="-",E40="-",J40=0),"",AND(D40="-",E40="-",J40=""),"",AND(D40&lt;&gt;"-",E40&lt;&gt;"-",J40=""),"Specificare la quantità richiesta",AND(D40&lt;&gt;"-",E40&lt;&gt;"-",J40&lt;&gt;""),"")</f>
        <v/>
      </c>
      <c r="N40" s="116" t="str" cm="1">
        <f t="array" ref="N40">_xlfn.IFS(AND(D40="-",E40="-",ISBLANK(J40),H40="Obbligatorio",'Scheda progettuale'!$C$25="SI"),"INTERVENTO/DISPOSITIVO OBBLIGATORIO",AND(D40="-",E40="-",J40=0,H40="Obbligatorio",'Scheda progettuale'!$C$25="SI"),"INTERVENTO/DISPOSITIVO OBBLIGATORIO",AND('Scheda progettuale'!$C$25&lt;&gt;"SI",OR(J40&lt;&gt;0,D40="SI")),"AMBITO NON INSERITO NELLA SCHEDA PROGETTUALE.  Se si vuole inserire, selezionare 'SI' nel foglio 'Scheda progettuale'",OR(D40&lt;&gt;"-",E40&lt;&gt;"-",H40&lt;&gt;"Obbligatorio",I40&lt;&gt;0,'Scheda progettuale'!$C$25&lt;&gt;"SI"),"")</f>
        <v/>
      </c>
      <c r="O40" s="8"/>
    </row>
    <row r="41" spans="1:29" ht="143" customHeight="1">
      <c r="A41" s="73" t="s">
        <v>134</v>
      </c>
      <c r="B41" s="79" t="s">
        <v>135</v>
      </c>
      <c r="C41" s="78" t="s">
        <v>133</v>
      </c>
      <c r="D41" s="106" t="s">
        <v>180</v>
      </c>
      <c r="E41" s="106" t="s">
        <v>180</v>
      </c>
      <c r="F41" s="87">
        <v>246.05599999999998</v>
      </c>
      <c r="G41" s="104">
        <v>164</v>
      </c>
      <c r="H41" s="85" t="s">
        <v>60</v>
      </c>
      <c r="I41" s="86">
        <v>3</v>
      </c>
      <c r="J41" s="107"/>
      <c r="K41" s="127">
        <f t="shared" si="8"/>
        <v>0</v>
      </c>
      <c r="L41" s="127">
        <f t="shared" si="9"/>
        <v>0</v>
      </c>
      <c r="M41" s="115" t="str" cm="1">
        <f t="array" ref="M41">_xlfn.IFS(N41="AMBITO NON INSERITO NELLA SCHEDA PROGETTUALE.  Se si vuole inserire, selezionare 'SI' nel foglio 'Scheda progettuale'","",AND(D41="NO",E41="NO",H41="Obbligatorio"),"Se non si richiede il finanziamento il requisito/dotazione deve essere già in possesso",AND(D41="NO",E41="-"),"Specificare se il requisito/dotazione è già in possesso",AND(D41="NO",ISBLANK(J41)),"",AND(D41="NO",J41&gt;0),"Se non si richiede il finanziamento cancellare la quantità richiesta",AND(D41="NO",J41=0),"",AND(D41="NO",J41=""),"",AND(D41="SI",E41&lt;&gt;"-",J41=""),"Specificare la quantità richiesta",AND(D41="SI",E41&lt;&gt;"-",J41=0),"Se si richiede il finanziamento la quantità richiesta deve essere maggiore di 0",(AND(D41="-",E41="-",J41&gt;0)),"Specificare se si richiede finanziamento e se il requisito/dotazione è già in possesso",AND(D41="-",E41&lt;&gt;"-"),"Specificare se si richiede il finanziamento",AND(D41&lt;&gt;"-",E41="-"),"Specificare se il requisito/dotazione è già in possesso",AND(D41="-",E41="-",J41=0),"",AND(D41="-",E41="-",J41=""),"",AND(D41&lt;&gt;"-",E41&lt;&gt;"-",J41=""),"Specificare la quantità richiesta",AND(D41&lt;&gt;"-",E41&lt;&gt;"-",J41&lt;&gt;""),"")</f>
        <v/>
      </c>
      <c r="N41" s="116" t="str" cm="1">
        <f t="array" ref="N41">_xlfn.IFS(AND(D41="-",E41="-",ISBLANK(J41),H41="Obbligatorio",'Scheda progettuale'!$C$25="SI"),"INTERVENTO/DISPOSITIVO OBBLIGATORIO",AND(D41="-",E41="-",J41=0,H41="Obbligatorio",'Scheda progettuale'!$C$25="SI"),"INTERVENTO/DISPOSITIVO OBBLIGATORIO",AND('Scheda progettuale'!$C$25&lt;&gt;"SI",OR(J41&lt;&gt;0,D41="SI")),"AMBITO NON INSERITO NELLA SCHEDA PROGETTUALE.  Se si vuole inserire, selezionare 'SI' nel foglio 'Scheda progettuale'",OR(D41&lt;&gt;"-",E41&lt;&gt;"-",H41&lt;&gt;"Obbligatorio",I41&lt;&gt;0,'Scheda progettuale'!$C$25&lt;&gt;"SI"),"")</f>
        <v/>
      </c>
      <c r="O41" s="8"/>
    </row>
    <row r="42" spans="1:29" ht="137" customHeight="1">
      <c r="A42" s="73" t="s">
        <v>136</v>
      </c>
      <c r="B42" s="79" t="s">
        <v>137</v>
      </c>
      <c r="C42" s="78" t="s">
        <v>133</v>
      </c>
      <c r="D42" s="106" t="s">
        <v>180</v>
      </c>
      <c r="E42" s="106" t="s">
        <v>180</v>
      </c>
      <c r="F42" s="87">
        <v>660.23749999999995</v>
      </c>
      <c r="G42" s="104">
        <v>440</v>
      </c>
      <c r="H42" s="85" t="s">
        <v>60</v>
      </c>
      <c r="I42" s="86">
        <v>3</v>
      </c>
      <c r="J42" s="107"/>
      <c r="K42" s="127">
        <f t="shared" si="8"/>
        <v>0</v>
      </c>
      <c r="L42" s="127">
        <f t="shared" si="9"/>
        <v>0</v>
      </c>
      <c r="M42" s="115" t="str" cm="1">
        <f t="array" ref="M42">_xlfn.IFS(N42="AMBITO NON INSERITO NELLA SCHEDA PROGETTUALE.  Se si vuole inserire, selezionare 'SI' nel foglio 'Scheda progettuale'","",AND(D42="NO",E42="NO",H42="Obbligatorio"),"Se non si richiede il finanziamento il requisito/dotazione deve essere già in possesso",AND(D42="NO",E42="-"),"Specificare se il requisito/dotazione è già in possesso",AND(D42="NO",ISBLANK(J42)),"",AND(D42="NO",J42&gt;0),"Se non si richiede il finanziamento cancellare la quantità richiesta",AND(D42="NO",J42=0),"",AND(D42="NO",J42=""),"",AND(D42="SI",E42&lt;&gt;"-",J42=""),"Specificare la quantità richiesta",AND(D42="SI",E42&lt;&gt;"-",J42=0),"Se si richiede il finanziamento la quantità richiesta deve essere maggiore di 0",(AND(D42="-",E42="-",J42&gt;0)),"Specificare se si richiede finanziamento e se il requisito/dotazione è già in possesso",AND(D42="-",E42&lt;&gt;"-"),"Specificare se si richiede il finanziamento",AND(D42&lt;&gt;"-",E42="-"),"Specificare se il requisito/dotazione è già in possesso",AND(D42="-",E42="-",J42=0),"",AND(D42="-",E42="-",J42=""),"",AND(D42&lt;&gt;"-",E42&lt;&gt;"-",J42=""),"Specificare la quantità richiesta",AND(D42&lt;&gt;"-",E42&lt;&gt;"-",J42&lt;&gt;""),"")</f>
        <v/>
      </c>
      <c r="N42" s="116" t="str" cm="1">
        <f t="array" ref="N42">_xlfn.IFS(AND(D42="-",E42="-",ISBLANK(J42),H42="Obbligatorio",'Scheda progettuale'!$C$25="SI"),"INTERVENTO/DISPOSITIVO OBBLIGATORIO",AND(D42="-",E42="-",J42=0,H42="Obbligatorio",'Scheda progettuale'!$C$25="SI"),"INTERVENTO/DISPOSITIVO OBBLIGATORIO",AND('Scheda progettuale'!$C$25&lt;&gt;"SI",OR(J42&lt;&gt;0,D42="SI")),"AMBITO NON INSERITO NELLA SCHEDA PROGETTUALE.  Se si vuole inserire, selezionare 'SI' nel foglio 'Scheda progettuale'",OR(D42&lt;&gt;"-",E42&lt;&gt;"-",H42&lt;&gt;"Obbligatorio",I42&lt;&gt;0,'Scheda progettuale'!$C$25&lt;&gt;"SI"),"")</f>
        <v/>
      </c>
      <c r="O42" s="8"/>
    </row>
    <row r="43" spans="1:29" ht="142.5" customHeight="1">
      <c r="A43" s="73" t="s">
        <v>138</v>
      </c>
      <c r="B43" s="79" t="s">
        <v>139</v>
      </c>
      <c r="C43" s="78" t="s">
        <v>140</v>
      </c>
      <c r="D43" s="106" t="s">
        <v>180</v>
      </c>
      <c r="E43" s="106" t="s">
        <v>180</v>
      </c>
      <c r="F43" s="87">
        <v>3913.1</v>
      </c>
      <c r="G43" s="104">
        <v>2609</v>
      </c>
      <c r="H43" s="85" t="s">
        <v>60</v>
      </c>
      <c r="I43" s="86">
        <v>1</v>
      </c>
      <c r="J43" s="107"/>
      <c r="K43" s="127">
        <f t="shared" si="8"/>
        <v>0</v>
      </c>
      <c r="L43" s="127">
        <f t="shared" si="9"/>
        <v>0</v>
      </c>
      <c r="M43" s="115" t="str" cm="1">
        <f t="array" ref="M43">_xlfn.IFS(N43="AMBITO NON INSERITO NELLA SCHEDA PROGETTUALE.  Se si vuole inserire, selezionare 'SI' nel foglio 'Scheda progettuale'","",AND(D43="NO",E43="NO",H43="Obbligatorio"),"Se non si richiede il finanziamento il requisito/dotazione deve essere già in possesso",AND(D43="NO",E43="-"),"Specificare se il requisito/dotazione è già in possesso",AND(D43="NO",ISBLANK(J43)),"",AND(D43="NO",J43&gt;0),"Se non si richiede il finanziamento cancellare la quantità richiesta",AND(D43="NO",J43=0),"",AND(D43="NO",J43=""),"",AND(D43="SI",E43&lt;&gt;"-",J43=""),"Specificare la quantità richiesta",AND(D43="SI",E43&lt;&gt;"-",J43=0),"Se si richiede il finanziamento la quantità richiesta deve essere maggiore di 0",(AND(D43="-",E43="-",J43&gt;0)),"Specificare se si richiede finanziamento e se il requisito/dotazione è già in possesso",AND(D43="-",E43&lt;&gt;"-"),"Specificare se si richiede il finanziamento",AND(D43&lt;&gt;"-",E43="-"),"Specificare se il requisito/dotazione è già in possesso",AND(D43="-",E43="-",J43=0),"",AND(D43="-",E43="-",J43=""),"",AND(D43&lt;&gt;"-",E43&lt;&gt;"-",J43=""),"Specificare la quantità richiesta",AND(D43&lt;&gt;"-",E43&lt;&gt;"-",J43&lt;&gt;""),"")</f>
        <v/>
      </c>
      <c r="N43" s="116" t="str" cm="1">
        <f t="array" ref="N43">_xlfn.IFS(AND(D43="-",E43="-",ISBLANK(J43),H43="Obbligatorio",'Scheda progettuale'!$C$25="SI"),"INTERVENTO/DISPOSITIVO OBBLIGATORIO",AND(D43="-",E43="-",J43=0,H43="Obbligatorio",'Scheda progettuale'!$C$25="SI"),"INTERVENTO/DISPOSITIVO OBBLIGATORIO",AND('Scheda progettuale'!$C$25&lt;&gt;"SI",OR(J43&lt;&gt;0,D43="SI")),"AMBITO NON INSERITO NELLA SCHEDA PROGETTUALE.  Se si vuole inserire, selezionare 'SI' nel foglio 'Scheda progettuale'",OR(D43&lt;&gt;"-",E43&lt;&gt;"-",H43&lt;&gt;"Obbligatorio",I43&lt;&gt;0,'Scheda progettuale'!$C$25&lt;&gt;"SI"),"")</f>
        <v/>
      </c>
      <c r="O43" s="8"/>
    </row>
    <row r="44" spans="1:29" ht="117.5" customHeight="1">
      <c r="A44" s="73" t="s">
        <v>141</v>
      </c>
      <c r="B44" s="79" t="s">
        <v>142</v>
      </c>
      <c r="C44" s="78" t="s">
        <v>143</v>
      </c>
      <c r="D44" s="106" t="s">
        <v>180</v>
      </c>
      <c r="E44" s="106" t="s">
        <v>180</v>
      </c>
      <c r="F44" s="87">
        <v>1269.5</v>
      </c>
      <c r="G44" s="104">
        <v>846</v>
      </c>
      <c r="H44" s="85" t="s">
        <v>69</v>
      </c>
      <c r="I44" s="86">
        <v>1</v>
      </c>
      <c r="J44" s="107"/>
      <c r="K44" s="127">
        <f t="shared" si="8"/>
        <v>0</v>
      </c>
      <c r="L44" s="127">
        <f t="shared" si="9"/>
        <v>0</v>
      </c>
      <c r="M44" s="115" t="str" cm="1">
        <f t="array" ref="M44">_xlfn.IFS(N44="AMBITO NON INSERITO NELLA SCHEDA PROGETTUALE.  Se si vuole inserire, selezionare 'SI' nel foglio 'Scheda progettuale'","",AND(D44="NO",E44="NO",H44="Obbligatorio"),"Se non si richiede il finanziamento il requisito/dotazione deve essere già in possesso",AND(D44="NO",E44="-"),"Specificare se il requisito/dotazione è già in possesso",AND(D44="NO",ISBLANK(J44)),"",AND(D44="NO",J44&gt;0),"Se non si richiede il finanziamento cancellare la quantità richiesta",AND(D44="NO",J44=0),"",AND(D44="NO",J44=""),"",AND(D44="SI",E44&lt;&gt;"-",J44=""),"Specificare la quantità richiesta",AND(D44="SI",E44&lt;&gt;"-",J44=0),"Se si richiede il finanziamento la quantità richiesta deve essere maggiore di 0",(AND(D44="-",E44="-",J44&gt;0)),"Specificare se si richiede finanziamento e se il requisito/dotazione è già in possesso",AND(D44="-",E44&lt;&gt;"-"),"Specificare se si richiede il finanziamento",AND(D44&lt;&gt;"-",E44="-"),"Specificare se il requisito/dotazione è già in possesso",AND(D44="-",E44="-",J44=0),"",AND(D44="-",E44="-",J44=""),"",AND(D44&lt;&gt;"-",E44&lt;&gt;"-",J44=""),"Specificare la quantità richiesta",AND(D44&lt;&gt;"-",E44&lt;&gt;"-",J44&lt;&gt;""),"")</f>
        <v/>
      </c>
      <c r="N44" s="116" t="str" cm="1">
        <f t="array" ref="N44">_xlfn.IFS(AND(D44="-",E44="-",ISBLANK(J44),H44="Obbligatorio",'Scheda progettuale'!$C$25="SI"),"INTERVENTO/DISPOSITIVO OBBLIGATORIO",AND(D44="-",E44="-",J44=0,H44="Obbligatorio",'Scheda progettuale'!$C$25="SI"),"INTERVENTO/DISPOSITIVO OBBLIGATORIO",AND('Scheda progettuale'!$C$25&lt;&gt;"SI",OR(J44&lt;&gt;0,D44="SI")),"AMBITO NON INSERITO NELLA SCHEDA PROGETTUALE.  Se si vuole inserire, selezionare 'SI' nel foglio 'Scheda progettuale'",OR(D44&lt;&gt;"-",E44&lt;&gt;"-",H44&lt;&gt;"Obbligatorio",I44&lt;&gt;0,'Scheda progettuale'!$C$25&lt;&gt;"SI"),"")</f>
        <v/>
      </c>
      <c r="O44" s="8"/>
    </row>
    <row r="45" spans="1:29" ht="123" customHeight="1">
      <c r="A45" s="73" t="s">
        <v>144</v>
      </c>
      <c r="B45" s="77" t="s">
        <v>145</v>
      </c>
      <c r="C45" s="78" t="s">
        <v>146</v>
      </c>
      <c r="D45" s="106" t="s">
        <v>180</v>
      </c>
      <c r="E45" s="106" t="s">
        <v>180</v>
      </c>
      <c r="F45" s="87">
        <v>2582.5</v>
      </c>
      <c r="G45" s="104">
        <v>1722</v>
      </c>
      <c r="H45" s="85" t="s">
        <v>60</v>
      </c>
      <c r="I45" s="86">
        <v>1</v>
      </c>
      <c r="J45" s="107"/>
      <c r="K45" s="127">
        <f t="shared" si="8"/>
        <v>0</v>
      </c>
      <c r="L45" s="127">
        <f t="shared" si="9"/>
        <v>0</v>
      </c>
      <c r="M45" s="115" t="str" cm="1">
        <f t="array" ref="M45">_xlfn.IFS(N45="AMBITO NON INSERITO NELLA SCHEDA PROGETTUALE.  Se si vuole inserire, selezionare 'SI' nel foglio 'Scheda progettuale'","",AND(D45="NO",E45="NO",H45="Obbligatorio"),"Se non si richiede il finanziamento il requisito/dotazione deve essere già in possesso",AND(D45="NO",E45="-"),"Specificare se il requisito/dotazione è già in possesso",AND(D45="NO",ISBLANK(J45)),"",AND(D45="NO",J45&gt;0),"Se non si richiede il finanziamento cancellare la quantità richiesta",AND(D45="NO",J45=0),"",AND(D45="NO",J45=""),"",AND(D45="SI",E45&lt;&gt;"-",J45=""),"Specificare la quantità richiesta",AND(D45="SI",E45&lt;&gt;"-",J45=0),"Se si richiede il finanziamento la quantità richiesta deve essere maggiore di 0",(AND(D45="-",E45="-",J45&gt;0)),"Specificare se si richiede finanziamento e se il requisito/dotazione è già in possesso",AND(D45="-",E45&lt;&gt;"-"),"Specificare se si richiede il finanziamento",AND(D45&lt;&gt;"-",E45="-"),"Specificare se il requisito/dotazione è già in possesso",AND(D45="-",E45="-",J45=0),"",AND(D45="-",E45="-",J45=""),"",AND(D45&lt;&gt;"-",E45&lt;&gt;"-",J45=""),"Specificare la quantità richiesta",AND(D45&lt;&gt;"-",E45&lt;&gt;"-",J45&lt;&gt;""),"")</f>
        <v/>
      </c>
      <c r="N45" s="116" t="str" cm="1">
        <f t="array" ref="N45">_xlfn.IFS(AND(D45="-",E45="-",ISBLANK(J45),H45="Obbligatorio",'Scheda progettuale'!$C$25="SI"),"INTERVENTO/DISPOSITIVO OBBLIGATORIO",AND(D45="-",E45="-",J45=0,H45="Obbligatorio",'Scheda progettuale'!$C$25="SI"),"INTERVENTO/DISPOSITIVO OBBLIGATORIO",AND('Scheda progettuale'!$C$25&lt;&gt;"SI",OR(J45&lt;&gt;0,D45="SI")),"AMBITO NON INSERITO NELLA SCHEDA PROGETTUALE.  Se si vuole inserire, selezionare 'SI' nel foglio 'Scheda progettuale'",OR(D45&lt;&gt;"-",E45&lt;&gt;"-",H45&lt;&gt;"Obbligatorio",I45&lt;&gt;0,'Scheda progettuale'!$C$25&lt;&gt;"SI"),"")</f>
        <v/>
      </c>
      <c r="O45" s="8"/>
    </row>
    <row r="46" spans="1:29" s="10" customFormat="1" ht="188" customHeight="1">
      <c r="A46" s="73" t="s">
        <v>147</v>
      </c>
      <c r="B46" s="77" t="s">
        <v>148</v>
      </c>
      <c r="C46" s="80" t="s">
        <v>149</v>
      </c>
      <c r="D46" s="106" t="s">
        <v>180</v>
      </c>
      <c r="E46" s="106" t="s">
        <v>180</v>
      </c>
      <c r="F46" s="87">
        <v>296.5</v>
      </c>
      <c r="G46" s="104">
        <v>198</v>
      </c>
      <c r="H46" s="85" t="s">
        <v>69</v>
      </c>
      <c r="I46" s="86">
        <v>2</v>
      </c>
      <c r="J46" s="107"/>
      <c r="K46" s="127">
        <f t="shared" si="8"/>
        <v>0</v>
      </c>
      <c r="L46" s="127">
        <f t="shared" si="9"/>
        <v>0</v>
      </c>
      <c r="M46" s="115" t="str" cm="1">
        <f t="array" ref="M46">_xlfn.IFS(N46="AMBITO NON INSERITO NELLA SCHEDA PROGETTUALE.  Se si vuole inserire, selezionare 'SI' nel foglio 'Scheda progettuale'","",AND(D46="NO",E46="NO",H46="Obbligatorio"),"Se non si richiede il finanziamento il requisito/dotazione deve essere già in possesso",AND(D46="NO",E46="-"),"Specificare se il requisito/dotazione è già in possesso",AND(D46="NO",ISBLANK(J46)),"",AND(D46="NO",J46&gt;0),"Se non si richiede il finanziamento cancellare la quantità richiesta",AND(D46="NO",J46=0),"",AND(D46="NO",J46=""),"",AND(D46="SI",E46&lt;&gt;"-",J46=""),"Specificare la quantità richiesta",AND(D46="SI",E46&lt;&gt;"-",J46=0),"Se si richiede il finanziamento la quantità richiesta deve essere maggiore di 0",(AND(D46="-",E46="-",J46&gt;0)),"Specificare se si richiede finanziamento e se il requisito/dotazione è già in possesso",AND(D46="-",E46&lt;&gt;"-"),"Specificare se si richiede il finanziamento",AND(D46&lt;&gt;"-",E46="-"),"Specificare se il requisito/dotazione è già in possesso",AND(D46="-",E46="-",J46=0),"",AND(D46="-",E46="-",J46=""),"",AND(D46&lt;&gt;"-",E46&lt;&gt;"-",J46=""),"Specificare la quantità richiesta",AND(D46&lt;&gt;"-",E46&lt;&gt;"-",J46&lt;&gt;""),"")</f>
        <v/>
      </c>
      <c r="N46" s="116" t="str" cm="1">
        <f t="array" ref="N46">_xlfn.IFS(AND(D46="-",E46="-",ISBLANK(J46),H46="Obbligatorio",'Scheda progettuale'!$C$25="SI"),"INTERVENTO/DISPOSITIVO OBBLIGATORIO",AND(D46="-",E46="-",J46=0,H46="Obbligatorio",'Scheda progettuale'!$C$25="SI"),"INTERVENTO/DISPOSITIVO OBBLIGATORIO",AND('Scheda progettuale'!$C$25&lt;&gt;"SI",OR(J46&lt;&gt;0,D46="SI")),"AMBITO NON INSERITO NELLA SCHEDA PROGETTUALE.  Se si vuole inserire, selezionare 'SI' nel foglio 'Scheda progettuale'",OR(D46&lt;&gt;"-",E46&lt;&gt;"-",H46&lt;&gt;"Obbligatorio",I46&lt;&gt;0,'Scheda progettuale'!$C$25&lt;&gt;"SI"),"")</f>
        <v/>
      </c>
      <c r="O46" s="8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 spans="1:29" s="10" customFormat="1" ht="103.5" customHeight="1">
      <c r="A47" s="73" t="s">
        <v>150</v>
      </c>
      <c r="B47" s="77" t="s">
        <v>151</v>
      </c>
      <c r="C47" s="80" t="s">
        <v>152</v>
      </c>
      <c r="D47" s="106" t="s">
        <v>180</v>
      </c>
      <c r="E47" s="106" t="s">
        <v>180</v>
      </c>
      <c r="F47" s="87">
        <v>1540</v>
      </c>
      <c r="G47" s="104">
        <v>1027</v>
      </c>
      <c r="H47" s="85" t="s">
        <v>153</v>
      </c>
      <c r="I47" s="86">
        <v>2</v>
      </c>
      <c r="J47" s="107"/>
      <c r="K47" s="127">
        <f t="shared" si="8"/>
        <v>0</v>
      </c>
      <c r="L47" s="127">
        <f t="shared" si="9"/>
        <v>0</v>
      </c>
      <c r="M47" s="115" t="str" cm="1">
        <f t="array" ref="M47">_xlfn.IFS(N47="AMBITO NON INSERITO NELLA SCHEDA PROGETTUALE.  Se si vuole inserire, selezionare 'SI' nel foglio 'Scheda progettuale'","",N47="Alternativa a C15 BIS. Richiedere il finanziamento solamente per una voce tra questa e C15 BIS","",AND(D47="NO",E47="NO",H47="Obbligatorio"),"Se non si richiede il finanziamento il requisito/dotazione deve essere già in possesso",AND(D47="NO",E47="-"),"Specificare se il requisito/dotazione è già in possesso",AND(D47="NO",ISBLANK(J47)),"",AND(D47="NO",J47&gt;0),"Se non si richiede il finanziamento cancellare la quantità richiesta",AND(D47="NO",J47=0),"",AND(D47="NO",J47=""),"",AND(D47="SI",E47&lt;&gt;"-",J47=""),"Specificare la quantità richiesta",AND(D47="SI",E47&lt;&gt;"-",J47=0),"Se si richiede il finanziamento la quantità richiesta deve essere maggiore di 0",(AND(D47="-",E47="-",J47&gt;0)),"Specificare se si richiede finanziamento e se il requisito/dotazione è già in possesso",AND(D47="-",E47&lt;&gt;"-"),"Specificare se si richiede il finanziamento",AND(D47&lt;&gt;"-",E47="-"),"Specificare se il requisito/dotazione è già in possesso",AND(D47="-",E47="-",J47=0),"",AND(D47="-",E47="-",J47=""),"",AND(D47&lt;&gt;"-",E47&lt;&gt;"-",J47=""),"Specificare la quantità richiesta",AND(D47&lt;&gt;"-",E47&lt;&gt;"-",J47&lt;&gt;""),"")</f>
        <v/>
      </c>
      <c r="N47" s="116" t="str" cm="1">
        <f t="array" ref="N47">_xlfn.IFS(AND(D47="NO",E47="NO",D51="NO",E51="NO"),"Obbligatorio in alternativa a C15 BIS",AND(D47="SI",D51="SI"),"Alternativa a C15 BIS. Richiedere il finanziamento solamente per una voce tra questa e C15 BIS",AND(D47="-",E47="-",ISBLANK(J47),ISBLANK(J51),D51="-",E51="-",H47="Obbligatorio in alternativa a C15 BIS",'Scheda progettuale'!$C$25="SI"),"Obbligatorio uno tra C15 e C15 BIS",(AND($D$51="NO",$E$51="NO",OR(D47="SI",E47="SI"))),"",(AND($D$51="NO",$E$51="NO")),"Se non si richiede il finanziamento e non è in dotazione C15 BIS, obbligatorio il finanziamento/esserne in possesso",AND(D47="-",E47="-",J47=0,ISBLANK(J51),D51="-",E51="-",H47="Obbligatorio in alternativa a C15 BIS",'Scheda progettuale'!$C$25="SI"),"Obbligatorio uno tra C15 e C15 BIS",AND('Scheda progettuale'!$C$25&lt;&gt;"SI",OR(J47&lt;&gt;0,D47="SI")),"AMBITO NON INSERITO NELLA SCHEDA PROGETTUALE.  Se si vuole inserire, selezionare 'SI' nel foglio 'Scheda progettuale'",OR(D47&lt;&gt;"-",E47&lt;&gt;"-",H47&lt;&gt;"Obbligatorio",J47&lt;&gt;0,'Scheda progettuale'!$C$25&lt;&gt;"SI"),"",(AND($J$47=1,$J$51=1)),"Alternativa a C15 BIS. Richiedere il finanziamento solamente per una voce tra questa e C15 BIS")</f>
        <v/>
      </c>
      <c r="O47" s="8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 spans="1:29" s="10" customFormat="1" ht="110.5" customHeight="1">
      <c r="A48" s="73" t="s">
        <v>154</v>
      </c>
      <c r="B48" s="77" t="s">
        <v>155</v>
      </c>
      <c r="C48" s="80" t="s">
        <v>156</v>
      </c>
      <c r="D48" s="106" t="s">
        <v>180</v>
      </c>
      <c r="E48" s="106" t="s">
        <v>180</v>
      </c>
      <c r="F48" s="87">
        <v>1338.6</v>
      </c>
      <c r="G48" s="104">
        <v>892</v>
      </c>
      <c r="H48" s="85" t="s">
        <v>157</v>
      </c>
      <c r="I48" s="86">
        <v>1</v>
      </c>
      <c r="J48" s="107"/>
      <c r="K48" s="127">
        <f t="shared" si="8"/>
        <v>0</v>
      </c>
      <c r="L48" s="127">
        <f t="shared" si="9"/>
        <v>0</v>
      </c>
      <c r="M48" s="115" t="str" cm="1">
        <f t="array" ref="M48">_xlfn.IFS(N48="AMBITO NON INSERITO NELLA SCHEDA PROGETTUALE.  Se si vuole inserire, selezionare 'SI' nel foglio 'Scheda progettuale'","",N48="Alternativa a C16 BIS. Richiedere il finanziamento solamente per una voce tra questa e C16 BIS","",AND(D48="NO",E48="NO",H48="Obbligatorio"),"Se non si richiede il finanziamento il requisito/dotazione deve essere già in possesso",AND(D48="NO",E48="-"),"Specificare se il requisito/dotazione è già in possesso",AND(D48="NO",ISBLANK(J48)),"",AND(D48="NO",J48&gt;0),"Se non si richiede il finanziamento cancellare la quantità richiesta",AND(D48="NO",J48=0),"",AND(D48="NO",J48=""),"",AND(D48="SI",E48&lt;&gt;"-",J48=""),"Specificare la quantità richiesta",AND(D48="SI",E48&lt;&gt;"-",J48=0),"Se si richiede il finanziamento la quantità richiesta deve essere maggiore di 0",(AND(D48="-",E48="-",J48&gt;0)),"Specificare se si richiede finanziamento e se il requisito/dotazione è già in possesso",AND(D48="-",E48&lt;&gt;"-"),"Specificare se si richiede il finanziamento",AND(D48&lt;&gt;"-",E48="-"),"Specificare se il requisito/dotazione è già in possesso",AND(D48="-",E48="-",J48=0),"",AND(D48="-",E48="-",J48=""),"",AND(D48&lt;&gt;"-",E48&lt;&gt;"-",J48=""),"Specificare la quantità richiesta",AND(D48&lt;&gt;"-",E48&lt;&gt;"-",J48&lt;&gt;""),"")</f>
        <v/>
      </c>
      <c r="N48" s="116" t="str" cm="1">
        <f t="array" ref="N48">_xlfn.IFS(AND(D48="NO",E48="NO",D52="NO",E52="NO"),"Obbligatorio in alternativa a C16 BIS",AND(D48="SI",D52="SI"),"Alternativa a C16 BIS. Richiedere il finanziamento solamente per una voce tra questa e C16 BIS",AND(D48="-",E48="-",ISBLANK(J48),ISBLANK(J52),D52="-",E52="-",H48="Obbligatorio in alternativa a C16 BIS",'Scheda progettuale'!$C$25="SI"),"Obbligatorio uno tra C16 e C16 BIS",(AND($D$52="NO",$E$52="NO",OR(D48="SI",E48="SI"))),"",(AND($D$52="NO",$E$52="NO")),"SSe non si richiede il finanziamento e non è in dotazione C16 BIS, obbligatorio il finanziamento/esserne in possesso",AND(D48="-",E48="-",J48=0,ISBLANK(J52),D52="-",E52="-",H48="Obbligatorio in alternativa a C16 BIS",'Scheda progettuale'!$C$25="SI"),"Obbligatorio uno tra C16 e C16 BIS",AND('Scheda progettuale'!$C$25&lt;&gt;"SI",OR(J48&lt;&gt;0,D48="SI")),"AMBITO NON INSERITO NELLA SCHEDA PROGETTUALE.  Se si vuole inserire, selezionare 'SI' nel foglio 'Scheda progettuale'",OR(D48&lt;&gt;"-",E48&lt;&gt;"-",H48&lt;&gt;"Obbligatorio",J48&lt;&gt;0,'Scheda progettuale'!$C$25&lt;&gt;"SI"),"",(AND($J$48=1,$J$52=1)),"Alternativa a C16 BIS. Richiedere il finanziamento solamente per una voce tra questa e C16 BIS")</f>
        <v/>
      </c>
      <c r="O48" s="8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spans="1:29" ht="110.5" customHeight="1">
      <c r="A49" s="73" t="s">
        <v>158</v>
      </c>
      <c r="B49" s="77" t="s">
        <v>159</v>
      </c>
      <c r="C49" s="80" t="s">
        <v>152</v>
      </c>
      <c r="D49" s="106" t="s">
        <v>180</v>
      </c>
      <c r="E49" s="106" t="s">
        <v>180</v>
      </c>
      <c r="F49" s="87">
        <v>2258.1999999999998</v>
      </c>
      <c r="G49" s="104">
        <v>1505</v>
      </c>
      <c r="H49" s="85" t="s">
        <v>160</v>
      </c>
      <c r="I49" s="86">
        <v>2</v>
      </c>
      <c r="J49" s="107"/>
      <c r="K49" s="127">
        <f t="shared" si="8"/>
        <v>0</v>
      </c>
      <c r="L49" s="127">
        <f t="shared" si="9"/>
        <v>0</v>
      </c>
      <c r="M49" s="115" t="str" cm="1">
        <f t="array" ref="M49">_xlfn.IFS(N49="AMBITO NON INSERITO NELLA SCHEDA PROGETTUALE.  Se si vuole inserire, selezionare 'SI' nel foglio 'Scheda progettuale'","",N49="Alternativa a C17 BIS. Richiedere il finanziamento solamente per una voce tra questa e C17 BIS","",AND(D49="NO",E49="NO",H49="Obbligatorio"),"Se non si richiede il finanziamento il requisito/dotazione deve essere già in possesso",AND(D49="NO",E49="-"),"Specificare se il requisito/dotazione è già in possesso",AND(D49="NO",ISBLANK(J49)),"",AND(D49="NO",J49&gt;0),"Se non si richiede il finanziamento cancellare la quantità richiesta",AND(D49="NO",J49=0),"",AND(D49="NO",J49=""),"",AND(D49="SI",E49&lt;&gt;"-",J49=""),"Specificare la quantità richiesta",AND(D49="SI",E49&lt;&gt;"-",J49=0),"Se si richiede il finanziamento la quantità richiesta deve essere maggiore di 0",(AND(D49="-",E49="-",J49&gt;0)),"Specificare se si richiede finanziamento e se il requisito/dotazione è già in possesso",AND(D49="-",E49&lt;&gt;"-"),"Specificare se si richiede il finanziamento",AND(D49&lt;&gt;"-",E49="-"),"Specificare se il requisito/dotazione è già in possesso",AND(D49="-",E49="-",J49=0),"",AND(D49="-",E49="-",J49=""),"",AND(D49&lt;&gt;"-",E49&lt;&gt;"-",J49=""),"Specificare la quantità richiesta",AND(D49&lt;&gt;"-",E49&lt;&gt;"-",J49&lt;&gt;""),"")</f>
        <v/>
      </c>
      <c r="N49" s="116" t="str" cm="1">
        <f t="array" ref="N49">_xlfn.IFS(AND(D49="NO",E49="NO",D53="NO",E53="NO"),"Obbligatorio in alternativa a C17 BIS",AND(D49="SI",D53="SI"),"Alternativa a C17 BIS. Richiedere il finanziamento solamente per una voce tra questa e C17 BIS",AND(D49="-",E49="-",ISBLANK(J49),ISBLANK(J53),D53="-",E53="-",H49="Obbligatorio in alternativa a C17 BIS",'Scheda progettuale'!$C$25="SI"),"Obbligatorio uno tra C17 e C17 BIS",(AND($D$53="NO",$E$53="NO",OR(D49="SI",E49="SI"))),"",(AND($D$53="NO",$E$53="NO")),"Se non si richiede il finanziamento e non è in dotazione C17 BIS, obbligatorio il finanziamento/esserne in possesso",AND(D49="-",E49="-",J49=0,ISBLANK(J53),D53="-",E53="-",H49="Obbligatorio in alternativa a C17 BIS",'Scheda progettuale'!$C$25="SI"),"Obbligatorio uno tra C17 e C17 BIS",AND('Scheda progettuale'!$C$25&lt;&gt;"SI",OR(J49&lt;&gt;0,D49="SI")),"AMBITO NON INSERITO NELLA SCHEDA PROGETTUALE.  Se si vuole inserire, selezionare 'SI' nel foglio 'Scheda progettuale'",OR(D49&lt;&gt;"-",E49&lt;&gt;"-",H49&lt;&gt;"Obbligatorio",J49&lt;&gt;0,'Scheda progettuale'!$C$25&lt;&gt;"SI"),"",(AND($J$49=1,$J$53=1)),"Alternativa a C17 BIS. Richiedere il finanziamento solamente per una voce tra questa e C17 BIS")</f>
        <v/>
      </c>
      <c r="O49" s="8"/>
    </row>
    <row r="50" spans="1:29" ht="126" customHeight="1">
      <c r="A50" s="73" t="s">
        <v>161</v>
      </c>
      <c r="B50" s="77" t="s">
        <v>162</v>
      </c>
      <c r="C50" s="80" t="s">
        <v>163</v>
      </c>
      <c r="D50" s="106" t="s">
        <v>180</v>
      </c>
      <c r="E50" s="106" t="s">
        <v>180</v>
      </c>
      <c r="F50" s="87">
        <v>864.34920634920638</v>
      </c>
      <c r="G50" s="104">
        <v>576</v>
      </c>
      <c r="H50" s="85" t="s">
        <v>164</v>
      </c>
      <c r="I50" s="86">
        <v>1</v>
      </c>
      <c r="J50" s="107"/>
      <c r="K50" s="127">
        <f t="shared" si="8"/>
        <v>0</v>
      </c>
      <c r="L50" s="127">
        <f t="shared" si="9"/>
        <v>0</v>
      </c>
      <c r="M50" s="115" t="str" cm="1">
        <f t="array" ref="M50">_xlfn.IFS(N50="AMBITO NON INSERITO NELLA SCHEDA PROGETTUALE.  Se si vuole inserire, selezionare 'SI' nel foglio 'Scheda progettuale'","",N50="Alternativa a C18 BIS. Richiedere il finanziamento solamente per una voce tra questa e C18 BIS","",AND(D50="NO",E50="NO",H50="Obbligatorio"),"Se non si richiede il finanziamento il requisito/dotazione deve essere già in possesso",AND(D50="NO",E50="-"),"Specificare se il requisito/dotazione è già in possesso",AND(D50="NO",ISBLANK(J50)),"",AND(D50="NO",J50&gt;0),"Se non si richiede il finanziamento cancellare la quantità richiesta",AND(D50="NO",J50=0),"",AND(D50="NO",J50=""),"",AND(D50="SI",E50&lt;&gt;"-",J50=""),"Specificare la quantità richiesta",AND(D50="SI",E50&lt;&gt;"-",J50=0),"Se si richiede il finanziamento la quantità richiesta deve essere maggiore di 0",(AND(D50="-",E50="-",J50&gt;0)),"Specificare se si richiede finanziamento e se il requisito/dotazione è già in possesso",AND(D50="-",E50&lt;&gt;"-"),"Specificare se si richiede il finanziamento",AND(D50&lt;&gt;"-",E50="-"),"Specificare se il requisito/dotazione è già in possesso",AND(D50="-",E50="-",J50=0),"",AND(D50="-",E50="-",J50=""),"",AND(D50&lt;&gt;"-",E50&lt;&gt;"-",J50=""),"Specificare la quantità richiesta",AND(D50&lt;&gt;"-",E50&lt;&gt;"-",J50&lt;&gt;""),"")</f>
        <v/>
      </c>
      <c r="N50" s="116" t="str" cm="1">
        <f t="array" ref="N50">_xlfn.IFS(AND(D50="SI",D54="SI"),"Alternativa a C18 BIS. Richiedere il finanziamento solamente per una voce tra questa e C18 BIS",AND($J$50=1,$J$54=1),"Alternativa a C18 BIS. Modificare una voce tra questa e C18 BIS",AND(D50="-",E50="-",ISBLANK(J50),H50="Obbligatorio",'Scheda progettuale'!$C$25="SI"),"INTERVENTO/DISPOSITIVO OBBLIGATORIO",AND(D50="-",E50="-",J50=0,H50="Obbligatorio",'Scheda progettuale'!$C$25="SI"),"INTERVENTO/DISPOSITIVO OBBLIGATORIO",AND('Scheda progettuale'!$C$25&lt;&gt;"SI",OR(J50&lt;&gt;0,D50="SI")),"AMBITO NON INSERITO NELLA SCHEDA PROGETTUALE.  Se si vuole inserire, selezionare 'SI' nel foglio 'Scheda progettuale'",OR(D50&lt;&gt;"-",E50&lt;&gt;"-",H50&lt;&gt;"Obbligatorio",J50&lt;&gt;0,'Scheda progettuale'!$C$23&lt;&gt;"SI"),"",(AND($J$50=1,$J$54=1)),"Alternativa ad C18 BIS. Richiedere il finanziamento solamente per una voce tra questa e C18 BIS")</f>
        <v/>
      </c>
      <c r="O50" s="8"/>
    </row>
    <row r="51" spans="1:29" s="10" customFormat="1" ht="110.5" customHeight="1">
      <c r="A51" s="73" t="s">
        <v>165</v>
      </c>
      <c r="B51" s="77" t="s">
        <v>166</v>
      </c>
      <c r="C51" s="80" t="s">
        <v>152</v>
      </c>
      <c r="D51" s="106" t="s">
        <v>180</v>
      </c>
      <c r="E51" s="106" t="s">
        <v>180</v>
      </c>
      <c r="F51" s="87">
        <v>2286</v>
      </c>
      <c r="G51" s="104">
        <v>1524</v>
      </c>
      <c r="H51" s="85" t="s">
        <v>167</v>
      </c>
      <c r="I51" s="86">
        <v>2</v>
      </c>
      <c r="J51" s="107"/>
      <c r="K51" s="127">
        <f t="shared" si="8"/>
        <v>0</v>
      </c>
      <c r="L51" s="127">
        <f t="shared" si="9"/>
        <v>0</v>
      </c>
      <c r="M51" s="115" t="str" cm="1">
        <f t="array" ref="M51">_xlfn.IFS(N51="AMBITO NON INSERITO NELLA SCHEDA PROGETTUALE.  Se si vuole inserire, selezionare 'SI' nel foglio 'Scheda progettuale'","",N51="Alternativa a C15. Richiedere il finanziamento solamente per una voce tra questa e C15","",AND(D51="NO",E51="NO",H51="Obbligatorio"),"Se non si richiede il finanziamento il requisito/dotazione deve essere già in possesso",AND(D51="NO",E51="-"),"Specificare se il requisito/dotazione è già in possesso",AND(D51="NO",ISBLANK(J51)),"",AND(D51="NO",J51&gt;0),"Se non si richiede il finanziamento cancellare la quantità richiesta",AND(D51="NO",J51=0),"",AND(D51="NO",J51=""),"",AND(D51="SI",E51&lt;&gt;"-",J51=""),"Specificare la quantità richiesta",AND(D51="SI",E51&lt;&gt;"-",J51=0),"Se si richiede il finanziamento la quantità richiesta deve essere maggiore di 0",(AND(D51="-",E51="-",J51&gt;0)),"Specificare se si richiede finanziamento e se il requisito/dotazione è già in possesso",AND(D51="-",E51&lt;&gt;"-"),"Specificare se si richiede il finanziamento",AND(D51&lt;&gt;"-",E51="-"),"Specificare se il requisito/dotazione è già in possesso",AND(D51="-",E51="-",J51=0),"",AND(D51="-",E51="-",J51=""),"",AND(D51&lt;&gt;"-",E51&lt;&gt;"-",J51=""),"Specificare la quantità richiesta",AND(D51&lt;&gt;"-",E51&lt;&gt;"-",J51&lt;&gt;""),"")</f>
        <v/>
      </c>
      <c r="N51" s="116" t="str" cm="1">
        <f t="array" ref="N51">_xlfn.IFS(AND(D47="NO",E47="NO",D51="NO",E51="NO"),"Obbligatorio in alternativa a C15",AND(D47="SI",D51="SI"),"Alternativa a C15. Richiedere il finanziamento solamente per una voce tra questa e C15",AND(D51="-",E51="-",ISBLANK(J51),ISBLANK(J47),D47="-",E47="-",H51="Obbligatorio in alternativa a C15",'Scheda progettuale'!$C$25="SI"),"Obbligatorio uno tra C15 e C15 BIS",(AND($D$47="NO",$E$47="NO",OR(D51="SI",E51="SI"))),"",(AND($D$47="NO",$E$47="NO")),"Se non si richiede il finanziamento e non è in dotazione C15, obbligatorio il finanziamento/esserne in possesso",AND(D51="-",E51="-",J51=0,ISBLANK(J47),D47="-",E47="-",H51="Obbligatorio in alternativa a C15",'Scheda progettuale'!$C$25="SI"),"Obbligatorio uno tra C15 e C15 BIS",AND('Scheda progettuale'!$C$25&lt;&gt;"SI",OR(J51&lt;&gt;0,D51="SI")),"AMBITO NON INSERITO NELLA SCHEDA PROGETTUALE.  Se si vuole inserire, selezionare 'SI' nel foglio 'Scheda progettuale'",OR(D51&lt;&gt;"-",E51&lt;&gt;"-",H51&lt;&gt;"Obbligatorio",J51&lt;&gt;0,'Scheda progettuale'!$C$25&lt;&gt;"SI"),"",(AND($J$47=1,$J$51=1)),"Alternativa a C15. Richiedere il finanziamento solamente per una voce tra questa e C15")</f>
        <v/>
      </c>
      <c r="O51" s="8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 spans="1:29" s="10" customFormat="1" ht="95.5" customHeight="1">
      <c r="A52" s="73" t="s">
        <v>168</v>
      </c>
      <c r="B52" s="77" t="s">
        <v>169</v>
      </c>
      <c r="C52" s="80" t="s">
        <v>156</v>
      </c>
      <c r="D52" s="106" t="s">
        <v>180</v>
      </c>
      <c r="E52" s="106" t="s">
        <v>180</v>
      </c>
      <c r="F52" s="87">
        <v>2324</v>
      </c>
      <c r="G52" s="104">
        <v>1549</v>
      </c>
      <c r="H52" s="85" t="s">
        <v>170</v>
      </c>
      <c r="I52" s="86">
        <v>1</v>
      </c>
      <c r="J52" s="107"/>
      <c r="K52" s="127">
        <f t="shared" si="8"/>
        <v>0</v>
      </c>
      <c r="L52" s="127">
        <f t="shared" si="9"/>
        <v>0</v>
      </c>
      <c r="M52" s="115" t="str" cm="1">
        <f t="array" ref="M52">_xlfn.IFS(N52="AMBITO NON INSERITO NELLA SCHEDA PROGETTUALE.  Se si vuole inserire, selezionare 'SI' nel foglio 'Scheda progettuale'","",N52="Alternativa a C16. Richiedere il finanziamento solamente per una voce tra questa e C16","",AND(D52="NO",E52="NO",H52="Obbligatorio"),"Se non si richiede il finanziamento il requisito/dotazione deve essere già in possesso",AND(D52="NO",E52="-"),"Specificare se il requisito/dotazione è già in possesso",AND(D52="NO",ISBLANK(J52)),"",AND(D52="NO",J52&gt;0),"Se non si richiede il finanziamento cancellare la quantità richiesta",AND(D52="NO",J52=0),"",AND(D52="NO",J52=""),"",AND(D52="SI",E52&lt;&gt;"-",J52=""),"Specificare la quantità richiesta",AND(D52="SI",E52&lt;&gt;"-",J52=0),"Se si richiede il finanziamento la quantità richiesta deve essere maggiore di 0",(AND(D52="-",E52="-",J52&gt;0)),"Specificare se si richiede finanziamento e se il requisito/dotazione è già in possesso",AND(D52="-",E52&lt;&gt;"-"),"Specificare se si richiede il finanziamento",AND(D52&lt;&gt;"-",E52="-"),"Specificare se il requisito/dotazione è già in possesso",AND(D52="-",E52="-",J52=0),"",AND(D52="-",E52="-",J52=""),"",AND(D52&lt;&gt;"-",E52&lt;&gt;"-",J52=""),"Specificare la quantità richiesta",AND(D52&lt;&gt;"-",E52&lt;&gt;"-",J52&lt;&gt;""),"")</f>
        <v/>
      </c>
      <c r="N52" s="116" t="str" cm="1">
        <f t="array" ref="N52">_xlfn.IFS(AND(D48="NO",E48="NO",D52="NO",E52="NO"),"Obbligatorio in alternativa a C16",AND(D48="SI",D52="SI"),"Alternativa a C16. Richiedere il finanziamento solamente per una voce tra questa e C16",AND(D52="-",E52="-",ISBLANK(J52),ISBLANK(J48),D48="-",E48="-",H52="Obbligatorio in alternativa a C16",'Scheda progettuale'!$C$25="SI"),"Obbligatorio uno tra C16 e C16 BIS",(AND($D$48="NO",$E$48="NO",OR(D52="SI",E52="SI"))),"",(AND($D$48="NO",$E$48="NO")),"Se non si richiede il finanziamento e non è in dotazione C16, obbligatorio il finanziamento/esserne in possesso",AND(D52="-",E52="-",J52=0,ISBLANK(J48),D48="-",E48="-",H52="Obbligatorio in alternativa a C16",'Scheda progettuale'!$C$25="SI"),"Obbligatorio uno tra C16 e C16 BIS",AND('Scheda progettuale'!$C$25&lt;&gt;"SI",OR(J52&lt;&gt;0,D52="SI")),"AMBITO NON INSERITO NELLA SCHEDA PROGETTUALE.  Se si vuole inserire, selezionare 'SI' nel foglio 'Scheda progettuale'",OR(D52&lt;&gt;"-",E52&lt;&gt;"-",H52&lt;&gt;"Obbligatorio",J52&lt;&gt;0,'Scheda progettuale'!$C$25&lt;&gt;"SI"),"",(AND($J$48=1,$J$52=1)),"Alternativa a C16. Richiedere il finanziamento solamente per una voce tra questa e C16")</f>
        <v/>
      </c>
      <c r="O52" s="8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 spans="1:29" ht="84" customHeight="1">
      <c r="A53" s="73" t="s">
        <v>171</v>
      </c>
      <c r="B53" s="77" t="s">
        <v>172</v>
      </c>
      <c r="C53" s="80" t="s">
        <v>152</v>
      </c>
      <c r="D53" s="106" t="s">
        <v>180</v>
      </c>
      <c r="E53" s="106" t="s">
        <v>180</v>
      </c>
      <c r="F53" s="87">
        <v>3082</v>
      </c>
      <c r="G53" s="104">
        <v>2055</v>
      </c>
      <c r="H53" s="85" t="s">
        <v>173</v>
      </c>
      <c r="I53" s="86">
        <v>2</v>
      </c>
      <c r="J53" s="107"/>
      <c r="K53" s="127">
        <f t="shared" si="8"/>
        <v>0</v>
      </c>
      <c r="L53" s="127">
        <f t="shared" si="9"/>
        <v>0</v>
      </c>
      <c r="M53" s="115" t="str" cm="1">
        <f t="array" ref="M53">_xlfn.IFS(N53="AMBITO NON INSERITO NELLA SCHEDA PROGETTUALE.  Se si vuole inserire, selezionare 'SI' nel foglio 'Scheda progettuale'","",N53="Alternativa a C17. Richiedere il finanziamento solamente per una voce tra questa e C17","",AND(D53="NO",E53="NO",H53="Obbligatorio"),"Se non si richiede il finanziamento il requisito/dotazione deve essere già in possesso",AND(D53="NO",E53="-"),"Specificare se il requisito/dotazione è già in possesso",AND(D53="NO",ISBLANK(J53)),"",AND(D53="NO",J53&gt;0),"Se non si richiede il finanziamento cancellare la quantità richiesta",AND(D53="NO",J53=0),"",AND(D53="NO",J53=""),"",AND(D53="SI",E53&lt;&gt;"-",J53=""),"Specificare la quantità richiesta",AND(D53="SI",E53&lt;&gt;"-",J53=0),"Se si richiede il finanziamento la quantità richiesta deve essere maggiore di 0",(AND(D53="-",E53="-",J53&gt;0)),"Specificare se si richiede finanziamento e se il requisito/dotazione è già in possesso",AND(D53="-",E53&lt;&gt;"-"),"Specificare se si richiede il finanziamento",AND(D53&lt;&gt;"-",E53="-"),"Specificare se il requisito/dotazione è già in possesso",AND(D53="-",E53="-",J53=0),"",AND(D53="-",E53="-",J53=""),"",AND(D53&lt;&gt;"-",E53&lt;&gt;"-",J53=""),"Specificare la quantità richiesta",AND(D53&lt;&gt;"-",E53&lt;&gt;"-",J53&lt;&gt;""),"")</f>
        <v/>
      </c>
      <c r="N53" s="116" t="str" cm="1">
        <f t="array" ref="N53">_xlfn.IFS(AND(D49="NO",E49="NO",D53="NO",E53="NO"),"Obbligatorio in alternativa a C17",AND(D49="SI",D53="SI"),"Alternativa a C17. Richiedere il finanziamento solamente per una voce tra questa e C17",AND(D53="-",E53="-",ISBLANK(J53),ISBLANK(J49),D49="-",E49="-",H53="Obbligatorio in alternativa a C17",'Scheda progettuale'!$C$25="SI"),"Obbligatorio uno tra C17 e C17 BIS",(AND($D$49="NO",$E$49="NO",OR(D53="SI",E53="SI"))),"",(AND($D$49="NO",$E$49="NO")),"Se non si richiede il finanziamento e non è in dotazione C17, obbligatorio il finanziamento/esserne in possesso",AND(D53="-",E53="-",J53=0,ISBLANK(J49),D49="-",E49="-",H53="Obbligatorio in alternativa a C17",'Scheda progettuale'!$C$25="SI"),"Obbligatorio uno tra C17 e C17 BIS",AND('Scheda progettuale'!$C$25&lt;&gt;"SI",OR(J53&lt;&gt;0,D53="SI")),"AMBITO NON INSERITO NELLA SCHEDA PROGETTUALE.  Se si vuole inserire, selezionare 'SI' nel foglio 'Scheda progettuale'",OR(D53&lt;&gt;"-",E53&lt;&gt;"-",H53&lt;&gt;"Obbligatorio",J53&lt;&gt;0,'Scheda progettuale'!$C$25&lt;&gt;"SI"),"",(AND($J$49=1,$J$53=1)),"Alternativa a C17. Richiedere il finanziamento solamente per una voce tra questa e C17")</f>
        <v/>
      </c>
      <c r="O53" s="8"/>
    </row>
    <row r="54" spans="1:29" ht="96" customHeight="1">
      <c r="A54" s="81" t="s">
        <v>174</v>
      </c>
      <c r="B54" s="82" t="s">
        <v>175</v>
      </c>
      <c r="C54" s="83" t="s">
        <v>163</v>
      </c>
      <c r="D54" s="106" t="s">
        <v>180</v>
      </c>
      <c r="E54" s="106" t="s">
        <v>180</v>
      </c>
      <c r="F54" s="88">
        <v>1243.2857142857142</v>
      </c>
      <c r="G54" s="105">
        <v>829</v>
      </c>
      <c r="H54" s="85" t="s">
        <v>176</v>
      </c>
      <c r="I54" s="86">
        <v>1</v>
      </c>
      <c r="J54" s="107"/>
      <c r="K54" s="127">
        <f t="shared" si="8"/>
        <v>0</v>
      </c>
      <c r="L54" s="127">
        <f t="shared" si="9"/>
        <v>0</v>
      </c>
      <c r="M54" s="115" t="str" cm="1">
        <f t="array" ref="M54">_xlfn.IFS(N54="AMBITO NON INSERITO NELLA SCHEDA PROGETTUALE.  Se si vuole inserire, selezionare 'SI' nel foglio 'Scheda progettuale'","",N54="Alternativa a C18. Richiedere il finanziamento solamente per una voce tra questa e C18","",AND(D54="NO",E54="NO",H54="Obbligatorio"),"Se non si richiede il finanziamento il requisito/dotazione deve essere già in possesso",AND(D54="NO",E54="-"),"Specificare se il requisito/dotazione è già in possesso",AND(D54="NO",ISBLANK(J54)),"",AND(D54="NO",J54&gt;0),"Se non si richiede il finanziamento cancellare la quantità richiesta",AND(D54="NO",J54=0),"",AND(D54="NO",J54=""),"",AND(D54="SI",E54&lt;&gt;"-",J54=""),"Specificare la quantità richiesta",AND(D54="SI",E54&lt;&gt;"-",J54=0),"Se si richiede il finanziamento la quantità richiesta deve essere maggiore di 0",(AND(D54="-",E54="-",J54&gt;0)),"Specificare se si richiede finanziamento e se il requisito/dotazione è già in possesso",AND(D54="-",E54&lt;&gt;"-"),"Specificare se si richiede il finanziamento",AND(D54&lt;&gt;"-",E54="-"),"Specificare se il requisito/dotazione è già in possesso",AND(D54="-",E54="-",J54=0),"",AND(D54="-",E54="-",J54=""),"",AND(D54&lt;&gt;"-",E54&lt;&gt;"-",J54=""),"Specificare la quantità richiesta",AND(D54&lt;&gt;"-",E54&lt;&gt;"-",J54&lt;&gt;""),"")</f>
        <v/>
      </c>
      <c r="N54" s="116" t="str" cm="1">
        <f t="array" ref="N54">_xlfn.IFS(AND(D50="SI",D54="SI"),"Alternativa a C18. Richiedere il finanziamento solamente per una voce tra questa e C18",AND($J$50=1,$J$54=1),"Alternativa a C18. Modificare una voce tra questa e C18",AND(D54="-",E54="-",ISBLANK(J54),H54="Obbligatorio",'Scheda progettuale'!$C$25="SI"),"INTERVENTO/DISPOSITIVO OBBLIGATORIO",AND(D54="-",E54="-",J54=0,H54="Obbligatorio",'Scheda progettuale'!$C$25="SI"),"INTERVENTO/DISPOSITIVO OBBLIGATORIO",AND('Scheda progettuale'!$C$25&lt;&gt;"SI",OR(J54&lt;&gt;0,D54="SI")),"AMBITO NON INSERITO NELLA SCHEDA PROGETTUALE.  Se si vuole inserire, selezionare 'SI' nel foglio 'Scheda progettuale'",OR(D54&lt;&gt;"-",E54&lt;&gt;"-",H54&lt;&gt;"Obbligatorio",J54&lt;&gt;0,'Scheda progettuale'!$C$23&lt;&gt;"SI"),"",(AND($J$50=1,$J$54=1)),"Alternativa ad C18. Modificare una voce tra questa e C18")</f>
        <v/>
      </c>
      <c r="O54" s="8"/>
    </row>
    <row r="55" spans="1:29">
      <c r="A55" s="91"/>
      <c r="B55" s="92"/>
      <c r="C55" s="93"/>
      <c r="D55" s="94"/>
      <c r="E55" s="94"/>
      <c r="F55" s="95"/>
      <c r="G55" s="104"/>
      <c r="H55" s="195" t="s">
        <v>177</v>
      </c>
      <c r="I55" s="195"/>
      <c r="J55" s="196"/>
      <c r="K55" s="128">
        <f>SUM(K32:K54)</f>
        <v>0</v>
      </c>
      <c r="L55" s="128">
        <f>SUM(L32:L54)</f>
        <v>0</v>
      </c>
      <c r="M55" s="90"/>
      <c r="N55" s="89"/>
      <c r="O55" s="8"/>
    </row>
    <row r="56" spans="1:29">
      <c r="A56" s="183" t="s">
        <v>178</v>
      </c>
      <c r="B56" s="183"/>
      <c r="C56" s="183"/>
      <c r="D56" s="183"/>
      <c r="E56" s="183"/>
      <c r="F56" s="183"/>
      <c r="G56" s="97">
        <v>44260</v>
      </c>
      <c r="H56" s="175" t="s">
        <v>179</v>
      </c>
      <c r="I56" s="176"/>
      <c r="J56" s="177"/>
      <c r="K56" s="129">
        <f>K21+K29+K55</f>
        <v>0</v>
      </c>
      <c r="L56" s="129">
        <f>+L21+L29+L55</f>
        <v>0</v>
      </c>
      <c r="M56" s="98"/>
      <c r="N56" s="38"/>
    </row>
    <row r="57" spans="1:29" s="1" customFormat="1">
      <c r="A57" s="3"/>
      <c r="B57" s="14"/>
      <c r="C57" s="14"/>
      <c r="D57" s="14"/>
      <c r="E57" s="14"/>
      <c r="F57" s="15"/>
      <c r="G57" s="16"/>
      <c r="M57" s="34"/>
      <c r="N57" s="29"/>
    </row>
    <row r="58" spans="1:29" s="1" customFormat="1">
      <c r="A58" s="3"/>
      <c r="B58" s="14"/>
      <c r="C58" s="14"/>
      <c r="D58" s="14"/>
      <c r="E58" s="14"/>
      <c r="F58" s="17"/>
      <c r="G58" s="16"/>
      <c r="M58" s="34"/>
      <c r="N58" s="29"/>
    </row>
    <row r="59" spans="1:29" s="1" customFormat="1">
      <c r="A59" s="3"/>
      <c r="B59" s="14"/>
      <c r="C59" s="14"/>
      <c r="D59" s="14"/>
      <c r="E59" s="14"/>
      <c r="F59" s="17"/>
      <c r="G59" s="16"/>
      <c r="M59" s="34"/>
      <c r="N59" s="29"/>
    </row>
    <row r="60" spans="1:29" s="1" customFormat="1">
      <c r="A60" s="3"/>
      <c r="B60" s="14"/>
      <c r="C60" s="14"/>
      <c r="D60" s="14"/>
      <c r="E60" s="14"/>
      <c r="F60" s="17"/>
      <c r="G60" s="16"/>
      <c r="M60" s="34"/>
      <c r="N60" s="29"/>
    </row>
    <row r="61" spans="1:29" s="1" customFormat="1">
      <c r="A61" s="3"/>
      <c r="B61" s="14"/>
      <c r="C61" s="14"/>
      <c r="D61" s="14"/>
      <c r="E61" s="14"/>
      <c r="F61" s="17"/>
      <c r="G61" s="16"/>
      <c r="M61" s="34"/>
      <c r="N61" s="29"/>
    </row>
    <row r="62" spans="1:29" s="1" customFormat="1">
      <c r="A62" s="3"/>
      <c r="B62" s="14"/>
      <c r="C62" s="14"/>
      <c r="D62" s="14"/>
      <c r="E62" s="14"/>
      <c r="F62" s="17"/>
      <c r="G62" s="16"/>
      <c r="M62" s="34"/>
      <c r="N62" s="29"/>
    </row>
    <row r="63" spans="1:29" s="19" customFormat="1">
      <c r="A63" s="3"/>
      <c r="B63" s="14"/>
      <c r="C63" s="14"/>
      <c r="D63" s="14"/>
      <c r="E63" s="14"/>
      <c r="F63" s="18"/>
      <c r="G63" s="16"/>
      <c r="M63" s="36"/>
      <c r="N63" s="30"/>
    </row>
    <row r="64" spans="1:29" s="19" customFormat="1">
      <c r="A64" s="3"/>
      <c r="B64" s="14"/>
      <c r="C64" s="14"/>
      <c r="D64" s="14"/>
      <c r="E64" s="14"/>
      <c r="F64" s="18"/>
      <c r="G64" s="16"/>
      <c r="M64" s="36"/>
      <c r="N64" s="30"/>
    </row>
    <row r="65" spans="1:14" s="19" customFormat="1">
      <c r="A65" s="3"/>
      <c r="B65" s="14"/>
      <c r="C65" s="14"/>
      <c r="D65" s="14"/>
      <c r="E65" s="14"/>
      <c r="F65" s="18"/>
      <c r="G65" s="16"/>
      <c r="M65" s="36"/>
      <c r="N65" s="30"/>
    </row>
    <row r="66" spans="1:14" s="19" customFormat="1">
      <c r="A66" s="3"/>
      <c r="B66" s="14"/>
      <c r="C66" s="14"/>
      <c r="D66" s="14"/>
      <c r="E66" s="14"/>
      <c r="F66" s="18"/>
      <c r="G66" s="16"/>
      <c r="M66" s="36"/>
      <c r="N66" s="30"/>
    </row>
    <row r="67" spans="1:14" s="19" customFormat="1">
      <c r="A67" s="3"/>
      <c r="B67" s="14"/>
      <c r="C67" s="14"/>
      <c r="D67" s="14"/>
      <c r="E67" s="14"/>
      <c r="F67" s="18"/>
      <c r="G67" s="16"/>
      <c r="M67" s="36"/>
      <c r="N67" s="30"/>
    </row>
    <row r="68" spans="1:14" s="19" customFormat="1">
      <c r="A68" s="3"/>
      <c r="B68" s="14"/>
      <c r="C68" s="14"/>
      <c r="D68" s="14"/>
      <c r="E68" s="14"/>
      <c r="F68" s="18"/>
      <c r="G68" s="16"/>
      <c r="M68" s="36"/>
      <c r="N68" s="30"/>
    </row>
    <row r="69" spans="1:14" s="19" customFormat="1">
      <c r="A69" s="3"/>
      <c r="B69" s="14"/>
      <c r="C69" s="14"/>
      <c r="D69" s="14"/>
      <c r="E69" s="14"/>
      <c r="F69" s="18"/>
      <c r="G69" s="16"/>
      <c r="M69" s="36"/>
      <c r="N69" s="30"/>
    </row>
    <row r="70" spans="1:14" s="19" customFormat="1">
      <c r="A70" s="3"/>
      <c r="B70" s="14"/>
      <c r="C70" s="14"/>
      <c r="D70" s="14"/>
      <c r="E70" s="14"/>
      <c r="F70" s="18"/>
      <c r="G70" s="16"/>
      <c r="M70" s="36"/>
      <c r="N70" s="30"/>
    </row>
    <row r="71" spans="1:14" s="19" customFormat="1">
      <c r="A71" s="3"/>
      <c r="B71" s="14"/>
      <c r="C71" s="14"/>
      <c r="D71" s="14"/>
      <c r="E71" s="14"/>
      <c r="F71" s="18"/>
      <c r="G71" s="16"/>
      <c r="M71" s="36"/>
      <c r="N71" s="30"/>
    </row>
    <row r="72" spans="1:14" s="19" customFormat="1">
      <c r="A72" s="3"/>
      <c r="B72" s="14"/>
      <c r="C72" s="14"/>
      <c r="D72" s="14"/>
      <c r="E72" s="14"/>
      <c r="F72" s="18"/>
      <c r="G72" s="16"/>
      <c r="M72" s="36"/>
      <c r="N72" s="30"/>
    </row>
    <row r="73" spans="1:14" s="19" customFormat="1">
      <c r="A73" s="3"/>
      <c r="B73" s="14"/>
      <c r="C73" s="14"/>
      <c r="D73" s="14"/>
      <c r="E73" s="14"/>
      <c r="F73" s="18"/>
      <c r="G73" s="16"/>
      <c r="M73" s="36"/>
      <c r="N73" s="30"/>
    </row>
    <row r="74" spans="1:14" s="19" customFormat="1">
      <c r="A74" s="3"/>
      <c r="B74" s="14"/>
      <c r="C74" s="14"/>
      <c r="D74" s="14"/>
      <c r="E74" s="14"/>
      <c r="F74" s="18"/>
      <c r="G74" s="16"/>
      <c r="M74" s="36"/>
      <c r="N74" s="30"/>
    </row>
    <row r="75" spans="1:14" s="19" customFormat="1">
      <c r="A75" s="3"/>
      <c r="B75" s="14"/>
      <c r="C75" s="14"/>
      <c r="D75" s="14"/>
      <c r="E75" s="14"/>
      <c r="F75" s="18"/>
      <c r="G75" s="16"/>
      <c r="M75" s="36"/>
      <c r="N75" s="30"/>
    </row>
    <row r="76" spans="1:14" s="19" customFormat="1">
      <c r="A76" s="3"/>
      <c r="B76" s="14"/>
      <c r="C76" s="14"/>
      <c r="D76" s="14"/>
      <c r="E76" s="14"/>
      <c r="F76" s="18"/>
      <c r="G76" s="16"/>
      <c r="M76" s="36"/>
      <c r="N76" s="30"/>
    </row>
    <row r="77" spans="1:14" s="19" customFormat="1">
      <c r="A77" s="3"/>
      <c r="B77" s="14"/>
      <c r="C77" s="14"/>
      <c r="D77" s="14"/>
      <c r="E77" s="14"/>
      <c r="F77" s="18"/>
      <c r="G77" s="16"/>
      <c r="M77" s="36"/>
      <c r="N77" s="30"/>
    </row>
    <row r="78" spans="1:14" s="19" customFormat="1">
      <c r="A78" s="3"/>
      <c r="B78" s="14"/>
      <c r="C78" s="14"/>
      <c r="D78" s="14"/>
      <c r="E78" s="14"/>
      <c r="F78" s="18"/>
      <c r="G78" s="16"/>
      <c r="M78" s="36"/>
      <c r="N78" s="30"/>
    </row>
    <row r="79" spans="1:14" s="19" customFormat="1">
      <c r="A79" s="3"/>
      <c r="B79" s="14"/>
      <c r="C79" s="14"/>
      <c r="D79" s="14"/>
      <c r="E79" s="14"/>
      <c r="F79" s="18"/>
      <c r="G79" s="16"/>
      <c r="M79" s="36"/>
      <c r="N79" s="30"/>
    </row>
    <row r="80" spans="1:14" s="19" customFormat="1">
      <c r="A80" s="3"/>
      <c r="B80" s="14"/>
      <c r="C80" s="14"/>
      <c r="D80" s="14"/>
      <c r="E80" s="14"/>
      <c r="F80" s="18"/>
      <c r="G80" s="16"/>
      <c r="M80" s="36"/>
      <c r="N80" s="30"/>
    </row>
    <row r="81" spans="1:14" s="19" customFormat="1">
      <c r="A81" s="3"/>
      <c r="B81" s="14"/>
      <c r="C81" s="14"/>
      <c r="D81" s="14"/>
      <c r="E81" s="14"/>
      <c r="F81" s="18"/>
      <c r="G81" s="16"/>
      <c r="M81" s="36"/>
      <c r="N81" s="30"/>
    </row>
    <row r="82" spans="1:14" s="19" customFormat="1">
      <c r="A82" s="3"/>
      <c r="B82" s="14"/>
      <c r="C82" s="14"/>
      <c r="D82" s="14"/>
      <c r="E82" s="14"/>
      <c r="F82" s="18"/>
      <c r="G82" s="16"/>
      <c r="M82" s="36"/>
      <c r="N82" s="30"/>
    </row>
    <row r="83" spans="1:14" s="1" customFormat="1">
      <c r="A83" s="3"/>
      <c r="B83" s="14"/>
      <c r="C83" s="14"/>
      <c r="D83" s="14"/>
      <c r="E83" s="14"/>
      <c r="F83" s="17"/>
      <c r="G83" s="16"/>
      <c r="M83" s="34"/>
      <c r="N83" s="29"/>
    </row>
    <row r="84" spans="1:14" s="1" customFormat="1">
      <c r="A84" s="3"/>
      <c r="B84" s="14"/>
      <c r="C84" s="14"/>
      <c r="D84" s="14"/>
      <c r="E84" s="14"/>
      <c r="F84" s="17"/>
      <c r="G84" s="16"/>
      <c r="M84" s="34"/>
      <c r="N84" s="29"/>
    </row>
    <row r="85" spans="1:14" s="1" customFormat="1">
      <c r="A85" s="3"/>
      <c r="B85" s="14"/>
      <c r="C85" s="14"/>
      <c r="D85" s="14"/>
      <c r="E85" s="14"/>
      <c r="F85" s="17"/>
      <c r="G85" s="16"/>
      <c r="M85" s="34"/>
      <c r="N85" s="29"/>
    </row>
    <row r="86" spans="1:14" s="1" customFormat="1">
      <c r="A86" s="3"/>
      <c r="B86" s="14"/>
      <c r="C86" s="14"/>
      <c r="D86" s="14"/>
      <c r="E86" s="14"/>
      <c r="F86" s="17"/>
      <c r="G86" s="16"/>
      <c r="M86" s="34"/>
      <c r="N86" s="29"/>
    </row>
    <row r="87" spans="1:14" s="1" customFormat="1">
      <c r="A87" s="3"/>
      <c r="B87" s="14"/>
      <c r="C87" s="14"/>
      <c r="D87" s="14"/>
      <c r="E87" s="14"/>
      <c r="F87" s="17"/>
      <c r="G87" s="16"/>
      <c r="M87" s="34"/>
      <c r="N87" s="29"/>
    </row>
    <row r="88" spans="1:14" s="1" customFormat="1">
      <c r="A88" s="3"/>
      <c r="B88" s="14"/>
      <c r="C88" s="14"/>
      <c r="D88" s="14"/>
      <c r="E88" s="14"/>
      <c r="F88" s="17"/>
      <c r="G88" s="16"/>
      <c r="M88" s="34"/>
      <c r="N88" s="29"/>
    </row>
    <row r="89" spans="1:14" s="1" customFormat="1">
      <c r="A89" s="3"/>
      <c r="B89" s="14"/>
      <c r="C89" s="14"/>
      <c r="D89" s="14"/>
      <c r="E89" s="14"/>
      <c r="F89" s="17"/>
      <c r="G89" s="16"/>
      <c r="M89" s="34"/>
      <c r="N89" s="29"/>
    </row>
    <row r="90" spans="1:14" s="1" customFormat="1">
      <c r="A90" s="3"/>
      <c r="B90" s="14"/>
      <c r="C90" s="14"/>
      <c r="D90" s="14"/>
      <c r="E90" s="14"/>
      <c r="F90" s="17"/>
      <c r="G90" s="16"/>
      <c r="M90" s="34"/>
      <c r="N90" s="29"/>
    </row>
    <row r="91" spans="1:14" s="1" customFormat="1">
      <c r="A91" s="3"/>
      <c r="B91" s="14"/>
      <c r="C91" s="14"/>
      <c r="D91" s="14"/>
      <c r="E91" s="14"/>
      <c r="F91" s="17"/>
      <c r="G91" s="16"/>
      <c r="M91" s="34"/>
      <c r="N91" s="29"/>
    </row>
    <row r="92" spans="1:14" s="1" customFormat="1">
      <c r="A92" s="3"/>
      <c r="B92" s="14"/>
      <c r="C92" s="14"/>
      <c r="D92" s="14"/>
      <c r="E92" s="14"/>
      <c r="F92" s="17"/>
      <c r="G92" s="16"/>
      <c r="M92" s="34"/>
      <c r="N92" s="29"/>
    </row>
    <row r="93" spans="1:14" s="1" customFormat="1">
      <c r="A93" s="3"/>
      <c r="B93" s="14"/>
      <c r="C93" s="14"/>
      <c r="D93" s="14"/>
      <c r="E93" s="14"/>
      <c r="F93" s="17"/>
      <c r="G93" s="16"/>
      <c r="M93" s="34"/>
      <c r="N93" s="29"/>
    </row>
    <row r="94" spans="1:14" s="1" customFormat="1">
      <c r="A94" s="3"/>
      <c r="B94" s="14"/>
      <c r="C94" s="14"/>
      <c r="D94" s="14"/>
      <c r="E94" s="14"/>
      <c r="F94" s="17"/>
      <c r="G94" s="16"/>
      <c r="M94" s="34"/>
      <c r="N94" s="29"/>
    </row>
    <row r="95" spans="1:14" s="1" customFormat="1">
      <c r="A95" s="3"/>
      <c r="B95" s="14"/>
      <c r="C95" s="14"/>
      <c r="D95" s="14"/>
      <c r="E95" s="14"/>
      <c r="F95" s="17"/>
      <c r="G95" s="16"/>
      <c r="M95" s="34"/>
      <c r="N95" s="29"/>
    </row>
    <row r="96" spans="1:14" s="1" customFormat="1">
      <c r="A96" s="3"/>
      <c r="B96" s="14"/>
      <c r="C96" s="14"/>
      <c r="D96" s="14"/>
      <c r="E96" s="14"/>
      <c r="F96" s="17"/>
      <c r="G96" s="16"/>
      <c r="M96" s="34"/>
      <c r="N96" s="29"/>
    </row>
    <row r="97" spans="1:14" s="1" customFormat="1">
      <c r="A97" s="3"/>
      <c r="B97" s="14"/>
      <c r="C97" s="14"/>
      <c r="D97" s="14"/>
      <c r="E97" s="14"/>
      <c r="F97" s="17"/>
      <c r="G97" s="16"/>
      <c r="M97" s="34"/>
      <c r="N97" s="29"/>
    </row>
    <row r="98" spans="1:14" s="1" customFormat="1">
      <c r="A98" s="3"/>
      <c r="B98" s="14"/>
      <c r="C98" s="14"/>
      <c r="D98" s="14"/>
      <c r="E98" s="14"/>
      <c r="F98" s="17"/>
      <c r="G98" s="16"/>
      <c r="M98" s="34"/>
      <c r="N98" s="29"/>
    </row>
    <row r="99" spans="1:14" s="1" customFormat="1">
      <c r="A99" s="3"/>
      <c r="B99" s="14"/>
      <c r="C99" s="14"/>
      <c r="D99" s="14"/>
      <c r="E99" s="14"/>
      <c r="F99" s="17"/>
      <c r="G99" s="16"/>
      <c r="M99" s="34"/>
      <c r="N99" s="29"/>
    </row>
    <row r="100" spans="1:14" s="1" customFormat="1">
      <c r="A100" s="3"/>
      <c r="B100" s="14"/>
      <c r="C100" s="14"/>
      <c r="D100" s="14"/>
      <c r="E100" s="14"/>
      <c r="F100" s="17"/>
      <c r="G100" s="16"/>
      <c r="M100" s="34"/>
      <c r="N100" s="29"/>
    </row>
    <row r="101" spans="1:14" s="1" customFormat="1">
      <c r="A101" s="3"/>
      <c r="B101" s="14"/>
      <c r="C101" s="14"/>
      <c r="D101" s="14"/>
      <c r="E101" s="14"/>
      <c r="F101" s="17"/>
      <c r="G101" s="16"/>
      <c r="M101" s="34"/>
      <c r="N101" s="29"/>
    </row>
    <row r="102" spans="1:14" s="1" customFormat="1">
      <c r="A102" s="3"/>
      <c r="B102" s="14"/>
      <c r="C102" s="14"/>
      <c r="D102" s="14"/>
      <c r="E102" s="14"/>
      <c r="F102" s="17"/>
      <c r="G102" s="16"/>
      <c r="M102" s="34"/>
      <c r="N102" s="29"/>
    </row>
    <row r="103" spans="1:14" s="1" customFormat="1">
      <c r="A103" s="3"/>
      <c r="B103" s="14"/>
      <c r="C103" s="14"/>
      <c r="D103" s="14"/>
      <c r="E103" s="14"/>
      <c r="F103" s="17"/>
      <c r="G103" s="16"/>
      <c r="M103" s="34"/>
      <c r="N103" s="29"/>
    </row>
    <row r="104" spans="1:14" s="1" customFormat="1">
      <c r="A104" s="3"/>
      <c r="B104" s="14"/>
      <c r="C104" s="14"/>
      <c r="D104" s="14"/>
      <c r="E104" s="14"/>
      <c r="F104" s="17"/>
      <c r="G104" s="16"/>
      <c r="M104" s="34"/>
      <c r="N104" s="29"/>
    </row>
    <row r="105" spans="1:14" s="1" customFormat="1">
      <c r="A105" s="3"/>
      <c r="B105" s="14"/>
      <c r="C105" s="14"/>
      <c r="D105" s="14"/>
      <c r="E105" s="14"/>
      <c r="F105" s="17"/>
      <c r="G105" s="16"/>
      <c r="M105" s="34"/>
      <c r="N105" s="29"/>
    </row>
    <row r="106" spans="1:14" s="1" customFormat="1">
      <c r="A106" s="3"/>
      <c r="B106" s="14"/>
      <c r="C106" s="14"/>
      <c r="D106" s="14"/>
      <c r="E106" s="14"/>
      <c r="F106" s="17"/>
      <c r="G106" s="16"/>
      <c r="M106" s="34"/>
      <c r="N106" s="29"/>
    </row>
    <row r="107" spans="1:14" s="1" customFormat="1">
      <c r="A107" s="3"/>
      <c r="B107" s="14"/>
      <c r="C107" s="14"/>
      <c r="D107" s="14"/>
      <c r="E107" s="14"/>
      <c r="F107" s="17"/>
      <c r="G107" s="16"/>
      <c r="M107" s="34"/>
      <c r="N107" s="29"/>
    </row>
    <row r="108" spans="1:14" s="1" customFormat="1">
      <c r="A108" s="3"/>
      <c r="B108" s="14"/>
      <c r="C108" s="14"/>
      <c r="D108" s="14"/>
      <c r="E108" s="14"/>
      <c r="F108" s="17"/>
      <c r="G108" s="16"/>
      <c r="M108" s="34"/>
      <c r="N108" s="29"/>
    </row>
    <row r="109" spans="1:14" s="1" customFormat="1">
      <c r="A109" s="3"/>
      <c r="B109" s="14"/>
      <c r="C109" s="14"/>
      <c r="D109" s="14"/>
      <c r="E109" s="14"/>
      <c r="F109" s="17"/>
      <c r="G109" s="16"/>
      <c r="M109" s="34"/>
      <c r="N109" s="29"/>
    </row>
    <row r="110" spans="1:14" s="1" customFormat="1">
      <c r="A110" s="3"/>
      <c r="B110" s="14"/>
      <c r="C110" s="14"/>
      <c r="D110" s="14"/>
      <c r="E110" s="14"/>
      <c r="F110" s="17"/>
      <c r="G110" s="16"/>
      <c r="M110" s="34"/>
      <c r="N110" s="29"/>
    </row>
    <row r="111" spans="1:14" s="1" customFormat="1">
      <c r="A111" s="3"/>
      <c r="B111" s="14"/>
      <c r="C111" s="14"/>
      <c r="D111" s="14"/>
      <c r="E111" s="14"/>
      <c r="F111" s="17"/>
      <c r="G111" s="16"/>
      <c r="M111" s="34"/>
      <c r="N111" s="29"/>
    </row>
    <row r="112" spans="1:14" s="1" customFormat="1">
      <c r="A112" s="3"/>
      <c r="B112" s="14"/>
      <c r="C112" s="14"/>
      <c r="D112" s="14"/>
      <c r="E112" s="14"/>
      <c r="F112" s="17"/>
      <c r="G112" s="16"/>
      <c r="M112" s="34"/>
      <c r="N112" s="29"/>
    </row>
    <row r="113" spans="1:14" s="1" customFormat="1">
      <c r="A113" s="3"/>
      <c r="B113" s="14"/>
      <c r="C113" s="14"/>
      <c r="D113" s="14"/>
      <c r="E113" s="14"/>
      <c r="F113" s="17"/>
      <c r="G113" s="16"/>
      <c r="M113" s="34"/>
      <c r="N113" s="29"/>
    </row>
    <row r="114" spans="1:14" s="1" customFormat="1">
      <c r="A114" s="3"/>
      <c r="B114" s="14"/>
      <c r="C114" s="14"/>
      <c r="D114" s="14"/>
      <c r="E114" s="14"/>
      <c r="F114" s="17"/>
      <c r="G114" s="16"/>
      <c r="M114" s="34"/>
      <c r="N114" s="29"/>
    </row>
    <row r="115" spans="1:14" s="1" customFormat="1">
      <c r="A115" s="3"/>
      <c r="B115" s="14"/>
      <c r="C115" s="14"/>
      <c r="D115" s="14"/>
      <c r="E115" s="14"/>
      <c r="F115" s="17"/>
      <c r="G115" s="16"/>
      <c r="M115" s="34"/>
      <c r="N115" s="29"/>
    </row>
    <row r="116" spans="1:14" s="1" customFormat="1">
      <c r="A116" s="3"/>
      <c r="B116" s="14"/>
      <c r="C116" s="14"/>
      <c r="D116" s="14"/>
      <c r="E116" s="14"/>
      <c r="F116" s="17"/>
      <c r="G116" s="16"/>
      <c r="M116" s="34"/>
      <c r="N116" s="29"/>
    </row>
    <row r="117" spans="1:14" s="1" customFormat="1">
      <c r="A117" s="3"/>
      <c r="B117" s="14"/>
      <c r="C117" s="14"/>
      <c r="D117" s="14"/>
      <c r="E117" s="14"/>
      <c r="F117" s="17"/>
      <c r="G117" s="16"/>
      <c r="M117" s="34"/>
      <c r="N117" s="29"/>
    </row>
    <row r="118" spans="1:14" s="1" customFormat="1">
      <c r="A118" s="3"/>
      <c r="B118" s="14"/>
      <c r="C118" s="14"/>
      <c r="D118" s="14"/>
      <c r="E118" s="14"/>
      <c r="F118" s="17"/>
      <c r="G118" s="16"/>
      <c r="M118" s="34"/>
      <c r="N118" s="29"/>
    </row>
    <row r="119" spans="1:14" s="1" customFormat="1">
      <c r="A119" s="3"/>
      <c r="B119" s="14"/>
      <c r="C119" s="14"/>
      <c r="D119" s="14"/>
      <c r="E119" s="14"/>
      <c r="F119" s="17"/>
      <c r="G119" s="16"/>
      <c r="M119" s="34"/>
      <c r="N119" s="29"/>
    </row>
    <row r="120" spans="1:14" s="1" customFormat="1">
      <c r="A120" s="3"/>
      <c r="B120" s="14"/>
      <c r="C120" s="14"/>
      <c r="D120" s="14"/>
      <c r="E120" s="14"/>
      <c r="F120" s="17"/>
      <c r="G120" s="16"/>
      <c r="M120" s="34"/>
      <c r="N120" s="29"/>
    </row>
    <row r="121" spans="1:14" s="1" customFormat="1">
      <c r="A121" s="3"/>
      <c r="B121" s="14"/>
      <c r="C121" s="14"/>
      <c r="D121" s="14"/>
      <c r="E121" s="14"/>
      <c r="F121" s="17"/>
      <c r="G121" s="16"/>
      <c r="M121" s="34"/>
      <c r="N121" s="29"/>
    </row>
    <row r="122" spans="1:14" s="1" customFormat="1">
      <c r="A122" s="3"/>
      <c r="B122" s="14"/>
      <c r="C122" s="14"/>
      <c r="D122" s="14"/>
      <c r="E122" s="14"/>
      <c r="F122" s="17"/>
      <c r="G122" s="16"/>
      <c r="M122" s="34"/>
      <c r="N122" s="29"/>
    </row>
    <row r="123" spans="1:14" s="1" customFormat="1">
      <c r="A123" s="3"/>
      <c r="B123" s="14"/>
      <c r="C123" s="14"/>
      <c r="D123" s="14"/>
      <c r="E123" s="14"/>
      <c r="F123" s="17"/>
      <c r="G123" s="16"/>
      <c r="M123" s="34"/>
      <c r="N123" s="29"/>
    </row>
    <row r="124" spans="1:14" s="1" customFormat="1">
      <c r="A124" s="3"/>
      <c r="B124" s="14"/>
      <c r="C124" s="14"/>
      <c r="D124" s="14"/>
      <c r="E124" s="14"/>
      <c r="F124" s="17"/>
      <c r="G124" s="16"/>
      <c r="M124" s="34"/>
      <c r="N124" s="29"/>
    </row>
    <row r="125" spans="1:14" s="1" customFormat="1">
      <c r="A125" s="3"/>
      <c r="B125" s="14"/>
      <c r="C125" s="14"/>
      <c r="D125" s="14"/>
      <c r="E125" s="14"/>
      <c r="F125" s="17"/>
      <c r="G125" s="16"/>
      <c r="M125" s="34"/>
      <c r="N125" s="29"/>
    </row>
    <row r="126" spans="1:14" s="1" customFormat="1">
      <c r="A126" s="3"/>
      <c r="B126" s="14"/>
      <c r="C126" s="14"/>
      <c r="D126" s="14"/>
      <c r="E126" s="14"/>
      <c r="F126" s="17"/>
      <c r="G126" s="16"/>
      <c r="M126" s="34"/>
      <c r="N126" s="29"/>
    </row>
    <row r="127" spans="1:14" s="1" customFormat="1">
      <c r="A127" s="3"/>
      <c r="B127" s="14"/>
      <c r="C127" s="14"/>
      <c r="D127" s="14"/>
      <c r="E127" s="14"/>
      <c r="F127" s="17"/>
      <c r="G127" s="16"/>
      <c r="M127" s="34"/>
      <c r="N127" s="29"/>
    </row>
    <row r="128" spans="1:14" s="1" customFormat="1">
      <c r="A128" s="3"/>
      <c r="B128" s="14"/>
      <c r="C128" s="14"/>
      <c r="D128" s="14"/>
      <c r="E128" s="14"/>
      <c r="F128" s="17"/>
      <c r="G128" s="16"/>
      <c r="M128" s="34"/>
      <c r="N128" s="29"/>
    </row>
    <row r="129" spans="1:14" s="1" customFormat="1">
      <c r="A129" s="3"/>
      <c r="B129" s="14"/>
      <c r="C129" s="14"/>
      <c r="D129" s="14"/>
      <c r="E129" s="14"/>
      <c r="F129" s="17"/>
      <c r="G129" s="16"/>
      <c r="M129" s="34"/>
      <c r="N129" s="29"/>
    </row>
    <row r="130" spans="1:14" s="1" customFormat="1">
      <c r="A130" s="3"/>
      <c r="B130" s="14"/>
      <c r="C130" s="14"/>
      <c r="D130" s="14"/>
      <c r="E130" s="14"/>
      <c r="F130" s="17"/>
      <c r="G130" s="16"/>
      <c r="M130" s="34"/>
      <c r="N130" s="29"/>
    </row>
    <row r="131" spans="1:14" s="1" customFormat="1">
      <c r="A131" s="3"/>
      <c r="B131" s="14"/>
      <c r="C131" s="14"/>
      <c r="D131" s="14"/>
      <c r="E131" s="14"/>
      <c r="F131" s="17"/>
      <c r="G131" s="16"/>
      <c r="M131" s="34"/>
      <c r="N131" s="29"/>
    </row>
    <row r="132" spans="1:14" s="1" customFormat="1">
      <c r="A132" s="3"/>
      <c r="B132" s="14"/>
      <c r="C132" s="14"/>
      <c r="D132" s="14"/>
      <c r="E132" s="14"/>
      <c r="F132" s="17"/>
      <c r="G132" s="16"/>
      <c r="M132" s="34"/>
      <c r="N132" s="29"/>
    </row>
    <row r="133" spans="1:14" s="1" customFormat="1">
      <c r="A133" s="3"/>
      <c r="B133" s="14"/>
      <c r="C133" s="14"/>
      <c r="D133" s="14"/>
      <c r="E133" s="14"/>
      <c r="F133" s="17"/>
      <c r="G133" s="16"/>
      <c r="M133" s="34"/>
      <c r="N133" s="29"/>
    </row>
    <row r="134" spans="1:14" s="1" customFormat="1">
      <c r="A134" s="3"/>
      <c r="B134" s="14"/>
      <c r="C134" s="14"/>
      <c r="D134" s="14"/>
      <c r="E134" s="14"/>
      <c r="F134" s="17"/>
      <c r="G134" s="16"/>
      <c r="M134" s="34"/>
      <c r="N134" s="29"/>
    </row>
    <row r="135" spans="1:14" s="1" customFormat="1">
      <c r="A135" s="3"/>
      <c r="B135" s="14"/>
      <c r="C135" s="14"/>
      <c r="D135" s="14"/>
      <c r="E135" s="14"/>
      <c r="F135" s="17"/>
      <c r="G135" s="16"/>
      <c r="M135" s="34"/>
      <c r="N135" s="29"/>
    </row>
    <row r="136" spans="1:14" s="1" customFormat="1">
      <c r="A136" s="3"/>
      <c r="B136" s="14"/>
      <c r="C136" s="14"/>
      <c r="D136" s="14"/>
      <c r="E136" s="14"/>
      <c r="F136" s="17"/>
      <c r="G136" s="16"/>
      <c r="M136" s="34"/>
      <c r="N136" s="29"/>
    </row>
    <row r="137" spans="1:14" s="1" customFormat="1">
      <c r="A137" s="3"/>
      <c r="B137" s="14"/>
      <c r="C137" s="14"/>
      <c r="D137" s="14"/>
      <c r="E137" s="14"/>
      <c r="F137" s="17"/>
      <c r="G137" s="16"/>
      <c r="M137" s="34"/>
      <c r="N137" s="29"/>
    </row>
    <row r="138" spans="1:14" s="1" customFormat="1">
      <c r="A138" s="3"/>
      <c r="B138" s="14"/>
      <c r="C138" s="14"/>
      <c r="D138" s="14"/>
      <c r="E138" s="14"/>
      <c r="F138" s="17"/>
      <c r="G138" s="16"/>
      <c r="M138" s="34"/>
      <c r="N138" s="29"/>
    </row>
    <row r="139" spans="1:14" s="1" customFormat="1">
      <c r="A139" s="3"/>
      <c r="B139" s="14"/>
      <c r="C139" s="14"/>
      <c r="D139" s="14"/>
      <c r="E139" s="14"/>
      <c r="F139" s="17"/>
      <c r="G139" s="16"/>
      <c r="M139" s="34"/>
      <c r="N139" s="29"/>
    </row>
    <row r="140" spans="1:14" s="1" customFormat="1">
      <c r="A140" s="3"/>
      <c r="B140" s="14"/>
      <c r="C140" s="14"/>
      <c r="D140" s="14"/>
      <c r="E140" s="14"/>
      <c r="F140" s="17"/>
      <c r="G140" s="16"/>
      <c r="M140" s="34"/>
      <c r="N140" s="29"/>
    </row>
    <row r="141" spans="1:14" s="1" customFormat="1">
      <c r="A141" s="3"/>
      <c r="B141" s="14"/>
      <c r="C141" s="14"/>
      <c r="D141" s="14"/>
      <c r="E141" s="14"/>
      <c r="F141" s="17"/>
      <c r="G141" s="16"/>
      <c r="M141" s="34"/>
      <c r="N141" s="29"/>
    </row>
    <row r="142" spans="1:14" s="1" customFormat="1">
      <c r="A142" s="3"/>
      <c r="B142" s="14"/>
      <c r="C142" s="14"/>
      <c r="D142" s="14"/>
      <c r="E142" s="14"/>
      <c r="F142" s="17"/>
      <c r="G142" s="16"/>
      <c r="M142" s="34"/>
      <c r="N142" s="29"/>
    </row>
    <row r="143" spans="1:14" s="1" customFormat="1">
      <c r="A143" s="3"/>
      <c r="B143" s="14"/>
      <c r="C143" s="14"/>
      <c r="D143" s="14"/>
      <c r="E143" s="14"/>
      <c r="F143" s="17"/>
      <c r="G143" s="16"/>
      <c r="M143" s="34"/>
      <c r="N143" s="29"/>
    </row>
    <row r="144" spans="1:14" s="1" customFormat="1">
      <c r="A144" s="3"/>
      <c r="B144" s="14"/>
      <c r="C144" s="14"/>
      <c r="D144" s="14"/>
      <c r="E144" s="14"/>
      <c r="F144" s="17"/>
      <c r="G144" s="16"/>
      <c r="M144" s="34"/>
      <c r="N144" s="29"/>
    </row>
    <row r="145" spans="1:14" s="1" customFormat="1">
      <c r="A145" s="3"/>
      <c r="B145" s="14"/>
      <c r="C145" s="14"/>
      <c r="D145" s="14"/>
      <c r="E145" s="14"/>
      <c r="F145" s="17"/>
      <c r="G145" s="16"/>
      <c r="M145" s="34"/>
      <c r="N145" s="29"/>
    </row>
    <row r="146" spans="1:14" s="1" customFormat="1">
      <c r="A146" s="3"/>
      <c r="B146" s="14"/>
      <c r="C146" s="14"/>
      <c r="D146" s="14"/>
      <c r="E146" s="14"/>
      <c r="F146" s="17"/>
      <c r="G146" s="16"/>
      <c r="M146" s="34"/>
      <c r="N146" s="29"/>
    </row>
    <row r="147" spans="1:14" s="1" customFormat="1">
      <c r="A147" s="3"/>
      <c r="B147" s="14"/>
      <c r="C147" s="14"/>
      <c r="D147" s="14"/>
      <c r="E147" s="14"/>
      <c r="F147" s="17"/>
      <c r="G147" s="16"/>
      <c r="M147" s="34"/>
      <c r="N147" s="29"/>
    </row>
    <row r="148" spans="1:14" s="1" customFormat="1">
      <c r="A148" s="3"/>
      <c r="B148" s="14"/>
      <c r="C148" s="14"/>
      <c r="D148" s="14"/>
      <c r="E148" s="14"/>
      <c r="F148" s="17"/>
      <c r="G148" s="16"/>
      <c r="M148" s="34"/>
      <c r="N148" s="29"/>
    </row>
    <row r="149" spans="1:14" s="1" customFormat="1">
      <c r="A149" s="3"/>
      <c r="B149" s="14"/>
      <c r="C149" s="14"/>
      <c r="D149" s="14"/>
      <c r="E149" s="14"/>
      <c r="F149" s="17"/>
      <c r="G149" s="16"/>
      <c r="M149" s="34"/>
      <c r="N149" s="29"/>
    </row>
    <row r="150" spans="1:14" s="1" customFormat="1">
      <c r="A150" s="3"/>
      <c r="B150" s="14"/>
      <c r="C150" s="14"/>
      <c r="D150" s="14"/>
      <c r="E150" s="14"/>
      <c r="F150" s="17"/>
      <c r="G150" s="16"/>
      <c r="M150" s="34"/>
      <c r="N150" s="29"/>
    </row>
    <row r="151" spans="1:14" s="1" customFormat="1">
      <c r="A151" s="3"/>
      <c r="B151" s="14"/>
      <c r="C151" s="14"/>
      <c r="D151" s="14"/>
      <c r="E151" s="14"/>
      <c r="F151" s="17"/>
      <c r="G151" s="16"/>
      <c r="M151" s="34"/>
      <c r="N151" s="29"/>
    </row>
    <row r="152" spans="1:14" s="1" customFormat="1">
      <c r="A152" s="3"/>
      <c r="B152" s="14"/>
      <c r="C152" s="14"/>
      <c r="D152" s="14"/>
      <c r="E152" s="14"/>
      <c r="F152" s="17"/>
      <c r="G152" s="16"/>
      <c r="M152" s="34"/>
      <c r="N152" s="29"/>
    </row>
    <row r="153" spans="1:14" s="1" customFormat="1">
      <c r="A153" s="3"/>
      <c r="B153" s="14"/>
      <c r="C153" s="14"/>
      <c r="D153" s="14"/>
      <c r="E153" s="14"/>
      <c r="F153" s="17"/>
      <c r="G153" s="16"/>
      <c r="M153" s="34"/>
      <c r="N153" s="29"/>
    </row>
    <row r="154" spans="1:14" s="1" customFormat="1">
      <c r="A154" s="3"/>
      <c r="B154" s="14"/>
      <c r="C154" s="14"/>
      <c r="D154" s="14"/>
      <c r="E154" s="14"/>
      <c r="F154" s="17"/>
      <c r="G154" s="16"/>
      <c r="M154" s="34"/>
      <c r="N154" s="29"/>
    </row>
    <row r="155" spans="1:14" s="1" customFormat="1">
      <c r="A155" s="3"/>
      <c r="B155" s="14"/>
      <c r="C155" s="14"/>
      <c r="D155" s="14"/>
      <c r="E155" s="14"/>
      <c r="F155" s="17"/>
      <c r="G155" s="16"/>
      <c r="M155" s="34"/>
      <c r="N155" s="29"/>
    </row>
    <row r="156" spans="1:14" s="1" customFormat="1">
      <c r="A156" s="3"/>
      <c r="B156" s="14"/>
      <c r="C156" s="14"/>
      <c r="D156" s="14"/>
      <c r="E156" s="14"/>
      <c r="F156" s="17"/>
      <c r="G156" s="16"/>
      <c r="M156" s="34"/>
      <c r="N156" s="29"/>
    </row>
    <row r="157" spans="1:14" s="1" customFormat="1">
      <c r="A157" s="3"/>
      <c r="B157" s="14"/>
      <c r="C157" s="14"/>
      <c r="D157" s="14"/>
      <c r="E157" s="14"/>
      <c r="F157" s="17"/>
      <c r="G157" s="16"/>
      <c r="M157" s="34"/>
      <c r="N157" s="29"/>
    </row>
    <row r="158" spans="1:14" s="1" customFormat="1">
      <c r="A158" s="3"/>
      <c r="B158" s="14"/>
      <c r="C158" s="14"/>
      <c r="D158" s="14"/>
      <c r="E158" s="14"/>
      <c r="F158" s="17"/>
      <c r="G158" s="16"/>
      <c r="M158" s="34"/>
      <c r="N158" s="29"/>
    </row>
    <row r="159" spans="1:14" s="1" customFormat="1">
      <c r="A159" s="3"/>
      <c r="B159" s="14"/>
      <c r="C159" s="14"/>
      <c r="D159" s="14"/>
      <c r="E159" s="14"/>
      <c r="F159" s="17"/>
      <c r="G159" s="16"/>
      <c r="M159" s="34"/>
      <c r="N159" s="29"/>
    </row>
    <row r="160" spans="1:14" s="1" customFormat="1">
      <c r="A160" s="3"/>
      <c r="B160" s="14"/>
      <c r="C160" s="14"/>
      <c r="D160" s="14"/>
      <c r="E160" s="14"/>
      <c r="F160" s="17"/>
      <c r="G160" s="16"/>
      <c r="M160" s="34"/>
      <c r="N160" s="29"/>
    </row>
    <row r="161" spans="1:14" s="1" customFormat="1">
      <c r="A161" s="3"/>
      <c r="B161" s="14"/>
      <c r="C161" s="14"/>
      <c r="D161" s="14"/>
      <c r="E161" s="14"/>
      <c r="F161" s="17"/>
      <c r="G161" s="16"/>
      <c r="M161" s="34"/>
      <c r="N161" s="29"/>
    </row>
    <row r="162" spans="1:14" s="1" customFormat="1">
      <c r="A162" s="3"/>
      <c r="B162" s="14"/>
      <c r="C162" s="14"/>
      <c r="D162" s="14"/>
      <c r="E162" s="14"/>
      <c r="F162" s="17"/>
      <c r="G162" s="16"/>
      <c r="M162" s="34"/>
      <c r="N162" s="29"/>
    </row>
    <row r="163" spans="1:14" s="1" customFormat="1">
      <c r="A163" s="3"/>
      <c r="B163" s="14"/>
      <c r="C163" s="14"/>
      <c r="D163" s="14"/>
      <c r="E163" s="14"/>
      <c r="F163" s="17"/>
      <c r="G163" s="16"/>
      <c r="M163" s="34"/>
      <c r="N163" s="29"/>
    </row>
    <row r="164" spans="1:14" s="1" customFormat="1">
      <c r="A164" s="3"/>
      <c r="B164" s="14"/>
      <c r="C164" s="14"/>
      <c r="D164" s="14"/>
      <c r="E164" s="14"/>
      <c r="F164" s="17"/>
      <c r="G164" s="16"/>
      <c r="M164" s="34"/>
      <c r="N164" s="29"/>
    </row>
    <row r="165" spans="1:14" s="1" customFormat="1">
      <c r="A165" s="3"/>
      <c r="B165" s="14"/>
      <c r="C165" s="14"/>
      <c r="D165" s="14"/>
      <c r="E165" s="14"/>
      <c r="F165" s="17"/>
      <c r="G165" s="16"/>
      <c r="M165" s="34"/>
      <c r="N165" s="29"/>
    </row>
    <row r="166" spans="1:14" s="1" customFormat="1">
      <c r="A166" s="3"/>
      <c r="B166" s="14"/>
      <c r="C166" s="14"/>
      <c r="D166" s="14"/>
      <c r="E166" s="14"/>
      <c r="F166" s="17"/>
      <c r="G166" s="16"/>
      <c r="M166" s="34"/>
      <c r="N166" s="29"/>
    </row>
    <row r="167" spans="1:14" s="1" customFormat="1">
      <c r="A167" s="3"/>
      <c r="B167" s="14"/>
      <c r="C167" s="14"/>
      <c r="D167" s="14"/>
      <c r="E167" s="14"/>
      <c r="F167" s="17"/>
      <c r="G167" s="16"/>
      <c r="M167" s="34"/>
      <c r="N167" s="29"/>
    </row>
    <row r="168" spans="1:14" s="1" customFormat="1">
      <c r="A168" s="3"/>
      <c r="B168" s="14"/>
      <c r="C168" s="14"/>
      <c r="D168" s="14"/>
      <c r="E168" s="14"/>
      <c r="F168" s="17"/>
      <c r="G168" s="16"/>
      <c r="M168" s="34"/>
      <c r="N168" s="29"/>
    </row>
    <row r="169" spans="1:14" s="1" customFormat="1">
      <c r="A169" s="3"/>
      <c r="B169" s="14"/>
      <c r="C169" s="14"/>
      <c r="D169" s="14"/>
      <c r="E169" s="14"/>
      <c r="F169" s="17"/>
      <c r="G169" s="16"/>
      <c r="M169" s="34"/>
      <c r="N169" s="29"/>
    </row>
    <row r="170" spans="1:14" s="1" customFormat="1">
      <c r="A170" s="3"/>
      <c r="B170" s="14"/>
      <c r="C170" s="14"/>
      <c r="D170" s="14"/>
      <c r="E170" s="14"/>
      <c r="F170" s="17"/>
      <c r="G170" s="16"/>
      <c r="M170" s="34"/>
      <c r="N170" s="29"/>
    </row>
    <row r="171" spans="1:14" s="1" customFormat="1">
      <c r="A171" s="3"/>
      <c r="B171" s="14"/>
      <c r="C171" s="14"/>
      <c r="D171" s="14"/>
      <c r="E171" s="14"/>
      <c r="F171" s="17"/>
      <c r="G171" s="16"/>
      <c r="M171" s="34"/>
      <c r="N171" s="29"/>
    </row>
    <row r="172" spans="1:14" s="1" customFormat="1">
      <c r="A172" s="3"/>
      <c r="B172" s="14"/>
      <c r="C172" s="14"/>
      <c r="D172" s="14"/>
      <c r="E172" s="14"/>
      <c r="F172" s="17"/>
      <c r="G172" s="16"/>
      <c r="M172" s="34"/>
      <c r="N172" s="29"/>
    </row>
    <row r="173" spans="1:14" s="1" customFormat="1">
      <c r="A173" s="3"/>
      <c r="B173" s="14"/>
      <c r="C173" s="14"/>
      <c r="D173" s="14"/>
      <c r="E173" s="14"/>
      <c r="F173" s="17"/>
      <c r="G173" s="16"/>
      <c r="M173" s="34"/>
      <c r="N173" s="29"/>
    </row>
    <row r="174" spans="1:14" s="1" customFormat="1">
      <c r="A174" s="3"/>
      <c r="B174" s="14"/>
      <c r="C174" s="14"/>
      <c r="D174" s="14"/>
      <c r="E174" s="14"/>
      <c r="F174" s="17"/>
      <c r="G174" s="16"/>
      <c r="M174" s="34"/>
      <c r="N174" s="29"/>
    </row>
    <row r="175" spans="1:14" s="1" customFormat="1">
      <c r="A175" s="3"/>
      <c r="B175" s="14"/>
      <c r="C175" s="14"/>
      <c r="D175" s="14"/>
      <c r="E175" s="14"/>
      <c r="F175" s="17"/>
      <c r="G175" s="16"/>
      <c r="M175" s="34"/>
      <c r="N175" s="29"/>
    </row>
    <row r="176" spans="1:14" s="1" customFormat="1">
      <c r="A176" s="3"/>
      <c r="B176" s="14"/>
      <c r="C176" s="14"/>
      <c r="D176" s="14"/>
      <c r="E176" s="14"/>
      <c r="F176" s="17"/>
      <c r="G176" s="16"/>
      <c r="M176" s="34"/>
      <c r="N176" s="29"/>
    </row>
    <row r="177" spans="1:14" s="1" customFormat="1">
      <c r="A177" s="3"/>
      <c r="B177" s="14"/>
      <c r="C177" s="14"/>
      <c r="D177" s="14"/>
      <c r="E177" s="14"/>
      <c r="F177" s="17"/>
      <c r="G177" s="16"/>
      <c r="M177" s="34"/>
      <c r="N177" s="29"/>
    </row>
    <row r="178" spans="1:14" s="1" customFormat="1">
      <c r="A178" s="3"/>
      <c r="B178" s="14"/>
      <c r="C178" s="14"/>
      <c r="D178" s="14"/>
      <c r="E178" s="14"/>
      <c r="F178" s="17"/>
      <c r="G178" s="16"/>
      <c r="M178" s="34"/>
      <c r="N178" s="29"/>
    </row>
    <row r="179" spans="1:14" s="1" customFormat="1">
      <c r="A179" s="3"/>
      <c r="B179" s="14"/>
      <c r="C179" s="14"/>
      <c r="D179" s="14"/>
      <c r="E179" s="14"/>
      <c r="F179" s="17"/>
      <c r="G179" s="16"/>
      <c r="M179" s="34"/>
      <c r="N179" s="29"/>
    </row>
    <row r="180" spans="1:14" s="1" customFormat="1">
      <c r="A180" s="3"/>
      <c r="B180" s="14"/>
      <c r="C180" s="14"/>
      <c r="D180" s="14"/>
      <c r="E180" s="14"/>
      <c r="F180" s="17"/>
      <c r="G180" s="16"/>
      <c r="M180" s="34"/>
      <c r="N180" s="29"/>
    </row>
    <row r="181" spans="1:14" s="1" customFormat="1">
      <c r="A181" s="3"/>
      <c r="B181" s="14"/>
      <c r="C181" s="14"/>
      <c r="D181" s="14"/>
      <c r="E181" s="14"/>
      <c r="F181" s="17"/>
      <c r="G181" s="16"/>
      <c r="M181" s="34"/>
      <c r="N181" s="29"/>
    </row>
    <row r="182" spans="1:14" s="1" customFormat="1">
      <c r="A182" s="3"/>
      <c r="B182" s="14"/>
      <c r="C182" s="14"/>
      <c r="D182" s="14"/>
      <c r="E182" s="14"/>
      <c r="F182" s="17"/>
      <c r="G182" s="16"/>
      <c r="M182" s="34"/>
      <c r="N182" s="29"/>
    </row>
    <row r="183" spans="1:14" s="1" customFormat="1">
      <c r="A183" s="3"/>
      <c r="B183" s="14"/>
      <c r="C183" s="14"/>
      <c r="D183" s="14"/>
      <c r="E183" s="14"/>
      <c r="F183" s="17"/>
      <c r="G183" s="16"/>
      <c r="M183" s="34"/>
      <c r="N183" s="29"/>
    </row>
    <row r="184" spans="1:14" s="1" customFormat="1">
      <c r="A184" s="3"/>
      <c r="B184" s="14"/>
      <c r="C184" s="14"/>
      <c r="D184" s="14"/>
      <c r="E184" s="14"/>
      <c r="F184" s="17"/>
      <c r="G184" s="16"/>
      <c r="M184" s="34"/>
      <c r="N184" s="29"/>
    </row>
    <row r="185" spans="1:14" s="1" customFormat="1">
      <c r="A185" s="3"/>
      <c r="B185" s="14"/>
      <c r="C185" s="14"/>
      <c r="D185" s="14"/>
      <c r="E185" s="14"/>
      <c r="F185" s="17"/>
      <c r="G185" s="16"/>
      <c r="M185" s="34"/>
      <c r="N185" s="29"/>
    </row>
    <row r="186" spans="1:14" s="1" customFormat="1">
      <c r="A186" s="3"/>
      <c r="B186" s="14"/>
      <c r="C186" s="14"/>
      <c r="D186" s="14"/>
      <c r="E186" s="14"/>
      <c r="F186" s="17"/>
      <c r="G186" s="16"/>
      <c r="M186" s="34"/>
      <c r="N186" s="29"/>
    </row>
    <row r="187" spans="1:14" s="1" customFormat="1">
      <c r="A187" s="3"/>
      <c r="B187" s="14"/>
      <c r="C187" s="14"/>
      <c r="D187" s="14"/>
      <c r="E187" s="14"/>
      <c r="F187" s="17"/>
      <c r="G187" s="16"/>
      <c r="M187" s="34"/>
      <c r="N187" s="29"/>
    </row>
    <row r="188" spans="1:14" s="1" customFormat="1">
      <c r="A188" s="3"/>
      <c r="B188" s="14"/>
      <c r="C188" s="14"/>
      <c r="D188" s="14"/>
      <c r="E188" s="14"/>
      <c r="F188" s="17"/>
      <c r="G188" s="16"/>
      <c r="M188" s="34"/>
      <c r="N188" s="29"/>
    </row>
    <row r="189" spans="1:14" s="1" customFormat="1">
      <c r="A189" s="3"/>
      <c r="B189" s="14"/>
      <c r="C189" s="14"/>
      <c r="D189" s="14"/>
      <c r="E189" s="14"/>
      <c r="F189" s="17"/>
      <c r="G189" s="16"/>
      <c r="M189" s="34"/>
      <c r="N189" s="29"/>
    </row>
    <row r="190" spans="1:14" s="1" customFormat="1">
      <c r="A190" s="3"/>
      <c r="B190" s="14"/>
      <c r="C190" s="14"/>
      <c r="D190" s="14"/>
      <c r="E190" s="14"/>
      <c r="F190" s="17"/>
      <c r="G190" s="16"/>
      <c r="M190" s="34"/>
      <c r="N190" s="29"/>
    </row>
    <row r="191" spans="1:14" s="1" customFormat="1">
      <c r="A191" s="3"/>
      <c r="B191" s="14"/>
      <c r="C191" s="14"/>
      <c r="D191" s="14"/>
      <c r="E191" s="14"/>
      <c r="F191" s="17"/>
      <c r="G191" s="16"/>
      <c r="M191" s="34"/>
      <c r="N191" s="29"/>
    </row>
    <row r="192" spans="1:14" s="1" customFormat="1">
      <c r="A192" s="3"/>
      <c r="B192" s="14"/>
      <c r="C192" s="14"/>
      <c r="D192" s="14"/>
      <c r="E192" s="14"/>
      <c r="F192" s="17"/>
      <c r="G192" s="16"/>
      <c r="M192" s="34"/>
      <c r="N192" s="29"/>
    </row>
    <row r="193" spans="1:14" s="1" customFormat="1">
      <c r="A193" s="3"/>
      <c r="B193" s="14"/>
      <c r="C193" s="14"/>
      <c r="D193" s="14"/>
      <c r="E193" s="14"/>
      <c r="F193" s="17"/>
      <c r="G193" s="16"/>
      <c r="M193" s="34"/>
      <c r="N193" s="29"/>
    </row>
    <row r="194" spans="1:14" s="1" customFormat="1">
      <c r="A194" s="3"/>
      <c r="B194" s="14"/>
      <c r="C194" s="14"/>
      <c r="D194" s="14"/>
      <c r="E194" s="14"/>
      <c r="F194" s="17"/>
      <c r="G194" s="16"/>
      <c r="M194" s="34"/>
      <c r="N194" s="29"/>
    </row>
    <row r="195" spans="1:14" s="1" customFormat="1">
      <c r="A195" s="3"/>
      <c r="B195" s="14"/>
      <c r="C195" s="14"/>
      <c r="D195" s="14"/>
      <c r="E195" s="14"/>
      <c r="F195" s="17"/>
      <c r="G195" s="16"/>
      <c r="M195" s="34"/>
      <c r="N195" s="29"/>
    </row>
    <row r="196" spans="1:14" s="1" customFormat="1">
      <c r="A196" s="3"/>
      <c r="B196" s="14"/>
      <c r="C196" s="14"/>
      <c r="D196" s="14"/>
      <c r="E196" s="14"/>
      <c r="F196" s="17"/>
      <c r="G196" s="16"/>
      <c r="M196" s="34"/>
      <c r="N196" s="29"/>
    </row>
    <row r="197" spans="1:14" s="1" customFormat="1">
      <c r="A197" s="3"/>
      <c r="B197" s="14"/>
      <c r="C197" s="14"/>
      <c r="D197" s="14"/>
      <c r="E197" s="14"/>
      <c r="F197" s="17"/>
      <c r="G197" s="16"/>
      <c r="M197" s="34"/>
      <c r="N197" s="29"/>
    </row>
    <row r="198" spans="1:14" s="1" customFormat="1">
      <c r="A198" s="3"/>
      <c r="B198" s="14"/>
      <c r="C198" s="14"/>
      <c r="D198" s="14"/>
      <c r="E198" s="14"/>
      <c r="F198" s="17"/>
      <c r="G198" s="16"/>
      <c r="M198" s="34"/>
      <c r="N198" s="29"/>
    </row>
    <row r="199" spans="1:14" s="1" customFormat="1">
      <c r="A199" s="3"/>
      <c r="B199" s="14"/>
      <c r="C199" s="14"/>
      <c r="D199" s="14"/>
      <c r="E199" s="14"/>
      <c r="F199" s="17"/>
      <c r="G199" s="16"/>
      <c r="M199" s="34"/>
      <c r="N199" s="29"/>
    </row>
    <row r="200" spans="1:14" s="1" customFormat="1">
      <c r="A200" s="3"/>
      <c r="B200" s="14"/>
      <c r="C200" s="14"/>
      <c r="D200" s="14"/>
      <c r="E200" s="14"/>
      <c r="F200" s="17"/>
      <c r="G200" s="16"/>
      <c r="M200" s="34"/>
      <c r="N200" s="29"/>
    </row>
    <row r="201" spans="1:14" s="1" customFormat="1">
      <c r="A201" s="3"/>
      <c r="B201" s="14"/>
      <c r="C201" s="14"/>
      <c r="D201" s="14"/>
      <c r="E201" s="14"/>
      <c r="F201" s="17"/>
      <c r="G201" s="16"/>
      <c r="M201" s="34"/>
      <c r="N201" s="29"/>
    </row>
    <row r="202" spans="1:14" s="1" customFormat="1">
      <c r="A202" s="3"/>
      <c r="B202" s="14"/>
      <c r="C202" s="14"/>
      <c r="D202" s="14"/>
      <c r="E202" s="14"/>
      <c r="F202" s="17"/>
      <c r="G202" s="16"/>
      <c r="M202" s="34"/>
      <c r="N202" s="29"/>
    </row>
    <row r="203" spans="1:14" s="1" customFormat="1">
      <c r="A203" s="3"/>
      <c r="B203" s="14"/>
      <c r="C203" s="14"/>
      <c r="D203" s="14"/>
      <c r="E203" s="14"/>
      <c r="F203" s="17"/>
      <c r="G203" s="16"/>
      <c r="M203" s="34"/>
      <c r="N203" s="29"/>
    </row>
    <row r="204" spans="1:14" s="1" customFormat="1">
      <c r="A204" s="3"/>
      <c r="B204" s="14"/>
      <c r="C204" s="14"/>
      <c r="D204" s="14"/>
      <c r="E204" s="14"/>
      <c r="F204" s="17"/>
      <c r="G204" s="16"/>
      <c r="M204" s="34"/>
      <c r="N204" s="29"/>
    </row>
    <row r="205" spans="1:14" s="1" customFormat="1">
      <c r="A205" s="3"/>
      <c r="B205" s="14"/>
      <c r="C205" s="14"/>
      <c r="D205" s="14"/>
      <c r="E205" s="14"/>
      <c r="F205" s="17"/>
      <c r="G205" s="16"/>
      <c r="M205" s="34"/>
      <c r="N205" s="29"/>
    </row>
    <row r="206" spans="1:14" s="1" customFormat="1">
      <c r="A206" s="3"/>
      <c r="B206" s="14"/>
      <c r="C206" s="14"/>
      <c r="D206" s="14"/>
      <c r="E206" s="14"/>
      <c r="F206" s="17"/>
      <c r="G206" s="16"/>
      <c r="M206" s="34"/>
      <c r="N206" s="29"/>
    </row>
    <row r="207" spans="1:14" s="1" customFormat="1">
      <c r="A207" s="3"/>
      <c r="B207" s="14"/>
      <c r="C207" s="14"/>
      <c r="D207" s="14"/>
      <c r="E207" s="14"/>
      <c r="F207" s="17"/>
      <c r="G207" s="16"/>
      <c r="M207" s="34"/>
      <c r="N207" s="29"/>
    </row>
  </sheetData>
  <sheetProtection algorithmName="SHA-512" hashValue="saqPKznFF+CyMfUmpq54DyMtq8rcCCVGfXogb/a478Gg4oRkSDd8jb6JiU0//rEPdNvD84fsjTjI/pr8ZgKBDw==" saltValue="LZ2U5piDP7oE58tgkS+sfg==" spinCount="100000" sheet="1" objects="1" scenarios="1"/>
  <mergeCells count="14">
    <mergeCell ref="D1:F1"/>
    <mergeCell ref="G1:H1"/>
    <mergeCell ref="H56:J56"/>
    <mergeCell ref="H29:J29"/>
    <mergeCell ref="H21:J21"/>
    <mergeCell ref="A56:F56"/>
    <mergeCell ref="D2:F2"/>
    <mergeCell ref="D3:F3"/>
    <mergeCell ref="D4:F4"/>
    <mergeCell ref="A8:L8"/>
    <mergeCell ref="B9:L9"/>
    <mergeCell ref="B22:N22"/>
    <mergeCell ref="B30:N30"/>
    <mergeCell ref="H55:J55"/>
  </mergeCells>
  <conditionalFormatting sqref="D11:E20">
    <cfRule type="expression" dxfId="8" priority="6">
      <formula>IF(OR($M11&lt;&gt;"",$N11&lt;&gt;""),1,0)</formula>
    </cfRule>
  </conditionalFormatting>
  <conditionalFormatting sqref="D24:E28">
    <cfRule type="expression" dxfId="7" priority="5">
      <formula>IF(OR($M24&lt;&gt;"",$N24&lt;&gt;""),1,0)</formula>
    </cfRule>
  </conditionalFormatting>
  <conditionalFormatting sqref="D32:E54">
    <cfRule type="expression" dxfId="6" priority="4">
      <formula>IF(OR($M32&lt;&gt;"",$N32&lt;&gt;""),1,0)</formula>
    </cfRule>
  </conditionalFormatting>
  <conditionalFormatting sqref="J11:J20">
    <cfRule type="expression" dxfId="5" priority="3">
      <formula>IF(OR($M11&lt;&gt;"",$N11&lt;&gt;""),1,0)</formula>
    </cfRule>
  </conditionalFormatting>
  <conditionalFormatting sqref="J24:J28">
    <cfRule type="expression" dxfId="4" priority="2">
      <formula>IF(OR($M24&lt;&gt;"",$N24&lt;&gt;""),1,0)</formula>
    </cfRule>
  </conditionalFormatting>
  <conditionalFormatting sqref="J32:J54">
    <cfRule type="expression" dxfId="3" priority="1">
      <formula>IF(OR($M32&lt;&gt;"",$N32&lt;&gt;""),1,0)</formula>
    </cfRule>
  </conditionalFormatting>
  <conditionalFormatting sqref="L56">
    <cfRule type="cellIs" dxfId="2" priority="104" operator="equal">
      <formula>42260</formula>
    </cfRule>
    <cfRule type="cellIs" dxfId="1" priority="105" operator="lessThan">
      <formula>42260</formula>
    </cfRule>
    <cfRule type="cellIs" dxfId="0" priority="106" operator="greaterThan">
      <formula>44260</formula>
    </cfRule>
  </conditionalFormatting>
  <dataValidations count="3">
    <dataValidation type="list" showInputMessage="1" showErrorMessage="1" sqref="D47:D55 D24:E29 E32:E55 D32:D45 D11:E21" xr:uid="{1BFBB37A-FE3A-43D0-8E7A-85D2B9584E39}">
      <formula1>"SI, NO, -,"</formula1>
    </dataValidation>
    <dataValidation type="whole" allowBlank="1" showInputMessage="1" showErrorMessage="1" error="Quantità richiesta superiore al consentito" sqref="J24:J28 J32:J54 J11:J20" xr:uid="{E0CDB90C-17BA-46B9-9013-EE71D00363D0}">
      <formula1>0</formula1>
      <formula2>I11</formula2>
    </dataValidation>
    <dataValidation type="list" showInputMessage="1" showErrorMessage="1" sqref="D46" xr:uid="{D504388C-AA6A-45DC-AEEC-B000B208748C}">
      <formula1>"SI, NO,"</formula1>
    </dataValidation>
  </dataValidations>
  <pageMargins left="0.23622047244094491" right="0.23622047244094491" top="0.74803149606299213" bottom="0.74803149606299213" header="0.31496062992125984" footer="0.31496062992125984"/>
  <pageSetup paperSize="9" scale="59" fitToHeight="5" orientation="landscape" r:id="rId1"/>
  <headerFooter>
    <oddFooter xml:space="preserve">&amp;R&amp;16Firma del legale rappresentante               </oddFooter>
  </headerFooter>
  <rowBreaks count="1" manualBreakCount="1">
    <brk id="29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96D499DB3F044CBA2B7D030BEF27B7" ma:contentTypeVersion="14" ma:contentTypeDescription="Creare un nuovo documento." ma:contentTypeScope="" ma:versionID="d1df13a34d42cd37de70e5435a613a9e">
  <xsd:schema xmlns:xsd="http://www.w3.org/2001/XMLSchema" xmlns:xs="http://www.w3.org/2001/XMLSchema" xmlns:p="http://schemas.microsoft.com/office/2006/metadata/properties" xmlns:ns2="a14b490d-bb5b-46f1-9d1b-ff09c889f4ed" xmlns:ns3="eddecd3a-aec7-4209-aa9b-a00e397cdb52" targetNamespace="http://schemas.microsoft.com/office/2006/metadata/properties" ma:root="true" ma:fieldsID="8fe3956ccdf1b7242192b38bce165330" ns2:_="" ns3:_="">
    <xsd:import namespace="a14b490d-bb5b-46f1-9d1b-ff09c889f4ed"/>
    <xsd:import namespace="eddecd3a-aec7-4209-aa9b-a00e397cdb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Approver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4b490d-bb5b-46f1-9d1b-ff09c889f4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Tag immagine" ma:readOnly="false" ma:fieldId="{5cf76f15-5ced-4ddc-b409-7134ff3c332f}" ma:taxonomyMulti="true" ma:sspId="5cef147c-0240-47bf-9996-b7454b3232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Approver" ma:index="20" nillable="true" ma:displayName="Approver" ma:format="Dropdown" ma:internalName="Approver">
      <xsd:simpleType>
        <xsd:restriction base="dms:Text">
          <xsd:maxLength value="255"/>
        </xsd:restriction>
      </xsd:simpleType>
    </xsd:element>
    <xsd:element name="_Flow_SignoffStatus" ma:index="21" nillable="true" ma:displayName="Stato consenso" ma:internalName="Stato_x0020_consens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decd3a-aec7-4209-aa9b-a00e397cdb5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00b0238-e629-43f3-9397-fbb8c4915dfe}" ma:internalName="TaxCatchAll" ma:showField="CatchAllData" ma:web="eddecd3a-aec7-4209-aa9b-a00e397cdb5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ddecd3a-aec7-4209-aa9b-a00e397cdb52" xsi:nil="true"/>
    <lcf76f155ced4ddcb4097134ff3c332f xmlns="a14b490d-bb5b-46f1-9d1b-ff09c889f4ed">
      <Terms xmlns="http://schemas.microsoft.com/office/infopath/2007/PartnerControls"/>
    </lcf76f155ced4ddcb4097134ff3c332f>
    <_Flow_SignoffStatus xmlns="a14b490d-bb5b-46f1-9d1b-ff09c889f4ed" xsi:nil="true"/>
    <Approver xmlns="a14b490d-bb5b-46f1-9d1b-ff09c889f4ed" xsi:nil="true"/>
  </documentManagement>
</p:properties>
</file>

<file path=customXml/itemProps1.xml><?xml version="1.0" encoding="utf-8"?>
<ds:datastoreItem xmlns:ds="http://schemas.openxmlformats.org/officeDocument/2006/customXml" ds:itemID="{C7740ABF-799D-4371-A75B-BB13938FFB7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293BDB7-1D81-48F4-A2BE-AC83DB3FE4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4b490d-bb5b-46f1-9d1b-ff09c889f4ed"/>
    <ds:schemaRef ds:uri="eddecd3a-aec7-4209-aa9b-a00e397cdb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D937CC7-F219-456E-852D-79A663019CA5}">
  <ds:schemaRefs>
    <ds:schemaRef ds:uri="http://purl.org/dc/elements/1.1/"/>
    <ds:schemaRef ds:uri="http://schemas.microsoft.com/office/2006/metadata/properties"/>
    <ds:schemaRef ds:uri="a14b490d-bb5b-46f1-9d1b-ff09c889f4ed"/>
    <ds:schemaRef ds:uri="http://schemas.microsoft.com/office/2006/documentManagement/types"/>
    <ds:schemaRef ds:uri="http://purl.org/dc/terms/"/>
    <ds:schemaRef ds:uri="http://schemas.microsoft.com/office/infopath/2007/PartnerControls"/>
    <ds:schemaRef ds:uri="eddecd3a-aec7-4209-aa9b-a00e397cdb52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Scheda progettuale</vt:lpstr>
      <vt:lpstr>Interventi - Dispositivi</vt:lpstr>
      <vt:lpstr>'Interventi - Dispositivi'!Area_stampa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Vera Zito</dc:creator>
  <cp:keywords/>
  <dc:description/>
  <cp:lastModifiedBy>Maddalena Sansone</cp:lastModifiedBy>
  <cp:revision/>
  <cp:lastPrinted>2025-03-07T14:20:41Z</cp:lastPrinted>
  <dcterms:created xsi:type="dcterms:W3CDTF">2024-05-08T07:35:50Z</dcterms:created>
  <dcterms:modified xsi:type="dcterms:W3CDTF">2025-06-11T15:06:26Z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097a60d-5525-435b-8989-8eb48ac0c8cd_Enabled">
    <vt:lpwstr>true</vt:lpwstr>
  </property>
  <property fmtid="{D5CDD505-2E9C-101B-9397-08002B2CF9AE}" pid="3" name="MSIP_Label_5097a60d-5525-435b-8989-8eb48ac0c8cd_SetDate">
    <vt:lpwstr>2024-05-17T08:51:59Z</vt:lpwstr>
  </property>
  <property fmtid="{D5CDD505-2E9C-101B-9397-08002B2CF9AE}" pid="4" name="MSIP_Label_5097a60d-5525-435b-8989-8eb48ac0c8cd_Method">
    <vt:lpwstr>Standard</vt:lpwstr>
  </property>
  <property fmtid="{D5CDD505-2E9C-101B-9397-08002B2CF9AE}" pid="5" name="MSIP_Label_5097a60d-5525-435b-8989-8eb48ac0c8cd_Name">
    <vt:lpwstr>defa4170-0d19-0005-0004-bc88714345d2</vt:lpwstr>
  </property>
  <property fmtid="{D5CDD505-2E9C-101B-9397-08002B2CF9AE}" pid="6" name="MSIP_Label_5097a60d-5525-435b-8989-8eb48ac0c8cd_SiteId">
    <vt:lpwstr>3e90938b-8b27-4762-b4e8-006a8127a119</vt:lpwstr>
  </property>
  <property fmtid="{D5CDD505-2E9C-101B-9397-08002B2CF9AE}" pid="7" name="MSIP_Label_5097a60d-5525-435b-8989-8eb48ac0c8cd_ActionId">
    <vt:lpwstr>388fa4c7-47dd-495f-b7ab-2d0e0cf83fe8</vt:lpwstr>
  </property>
  <property fmtid="{D5CDD505-2E9C-101B-9397-08002B2CF9AE}" pid="8" name="MSIP_Label_5097a60d-5525-435b-8989-8eb48ac0c8cd_ContentBits">
    <vt:lpwstr>0</vt:lpwstr>
  </property>
  <property fmtid="{D5CDD505-2E9C-101B-9397-08002B2CF9AE}" pid="9" name="ContentTypeId">
    <vt:lpwstr>0x0101000E96D499DB3F044CBA2B7D030BEF27B7</vt:lpwstr>
  </property>
  <property fmtid="{D5CDD505-2E9C-101B-9397-08002B2CF9AE}" pid="10" name="MediaServiceImageTags">
    <vt:lpwstr/>
  </property>
  <property fmtid="{D5CDD505-2E9C-101B-9397-08002B2CF9AE}" pid="11" name="Order">
    <vt:r8>8575700</vt:r8>
  </property>
  <property fmtid="{D5CDD505-2E9C-101B-9397-08002B2CF9AE}" pid="12" name="xd_Signature">
    <vt:bool>false</vt:bool>
  </property>
  <property fmtid="{D5CDD505-2E9C-101B-9397-08002B2CF9AE}" pid="13" name="xd_ProgID">
    <vt:lpwstr/>
  </property>
  <property fmtid="{D5CDD505-2E9C-101B-9397-08002B2CF9AE}" pid="14" name="ComplianceAssetId">
    <vt:lpwstr/>
  </property>
  <property fmtid="{D5CDD505-2E9C-101B-9397-08002B2CF9AE}" pid="15" name="TemplateUrl">
    <vt:lpwstr/>
  </property>
  <property fmtid="{D5CDD505-2E9C-101B-9397-08002B2CF9AE}" pid="16" name="_ExtendedDescription">
    <vt:lpwstr/>
  </property>
  <property fmtid="{D5CDD505-2E9C-101B-9397-08002B2CF9AE}" pid="17" name="TriggerFlowInfo">
    <vt:lpwstr/>
  </property>
</Properties>
</file>